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05" windowWidth="14430" windowHeight="13680" tabRatio="952"/>
  </bookViews>
  <sheets>
    <sheet name="REKAPITULACIJA" sheetId="46" r:id="rId1"/>
    <sheet name="REKAPITULACIJA 1 SKLOP" sheetId="48" r:id="rId2"/>
    <sheet name="N-24000_GD" sheetId="50" r:id="rId3"/>
    <sheet name="N-25000_GD" sheetId="51" r:id="rId4"/>
    <sheet name="S 1639 GD" sheetId="52" r:id="rId5"/>
    <sheet name="N-24041_GD" sheetId="53" r:id="rId6"/>
    <sheet name="N-24020_GD" sheetId="54" r:id="rId7"/>
    <sheet name="P 30918_GD" sheetId="55" r:id="rId8"/>
    <sheet name="P 362_GD" sheetId="56" r:id="rId9"/>
    <sheet name="P 13566_GD" sheetId="57" r:id="rId10"/>
    <sheet name="P 17429_GD" sheetId="58" r:id="rId11"/>
    <sheet name="P 20431_GD" sheetId="59" r:id="rId12"/>
    <sheet name="P 4692_GD" sheetId="60" r:id="rId13"/>
    <sheet name="P 33453_GD" sheetId="61" r:id="rId14"/>
    <sheet name="P 11925_GD" sheetId="62" r:id="rId15"/>
    <sheet name="REKAPITULACIJA 2 SKLOP" sheetId="47" r:id="rId16"/>
    <sheet name="REKAPITULACIJA_JA293" sheetId="25" r:id="rId17"/>
    <sheet name="JA 293" sheetId="26" r:id="rId18"/>
    <sheet name="tip 3" sheetId="27" r:id="rId19"/>
    <sheet name="tip 8" sheetId="28" r:id="rId20"/>
    <sheet name="REKAPITULACIJA_JA666" sheetId="29" r:id="rId21"/>
    <sheet name="JA 666" sheetId="30" r:id="rId22"/>
    <sheet name="tip5" sheetId="31" r:id="rId23"/>
    <sheet name="tip 6" sheetId="32" r:id="rId24"/>
    <sheet name="REKAPITULACIJA_JA733" sheetId="33" r:id="rId25"/>
    <sheet name="JA 733" sheetId="34" r:id="rId26"/>
    <sheet name="tip2" sheetId="35" r:id="rId27"/>
    <sheet name="tip3" sheetId="36" r:id="rId28"/>
    <sheet name="REKAPITULACIJA_JA753" sheetId="37" r:id="rId29"/>
    <sheet name="JA 753" sheetId="38" r:id="rId30"/>
    <sheet name="tip3 (2)" sheetId="39" r:id="rId31"/>
    <sheet name="tip5 (2)" sheetId="40" r:id="rId32"/>
    <sheet name="REKAPITULACIJA_JA29" sheetId="42" r:id="rId33"/>
    <sheet name="JA 29" sheetId="43" r:id="rId34"/>
    <sheet name="tip2 (2)" sheetId="44" r:id="rId35"/>
    <sheet name="tip8" sheetId="45" r:id="rId36"/>
    <sheet name="REKAPITULACIJA 3 SKLOP" sheetId="22" r:id="rId37"/>
    <sheet name="RS17 GD" sheetId="23" r:id="rId38"/>
  </sheets>
  <externalReferences>
    <externalReference r:id="rId39"/>
  </externalReferences>
  <definedNames>
    <definedName name="_xlnm._FilterDatabase" localSheetId="2" hidden="1">'N-24000_GD'!$A$6:$F$6</definedName>
    <definedName name="_xlnm._FilterDatabase" localSheetId="6" hidden="1">'N-24020_GD'!$A$6:$F$6</definedName>
    <definedName name="_xlnm._FilterDatabase" localSheetId="5" hidden="1">'N-24041_GD'!$A$6:$F$6</definedName>
    <definedName name="_xlnm._FilterDatabase" localSheetId="3" hidden="1">'N-25000_GD'!$A$6:$F$6</definedName>
    <definedName name="_xlnm._FilterDatabase" localSheetId="14" hidden="1">'P 11925_GD'!$A$6:$F$6</definedName>
    <definedName name="_xlnm._FilterDatabase" localSheetId="9" hidden="1">'P 13566_GD'!$A$6:$F$6</definedName>
    <definedName name="_xlnm._FilterDatabase" localSheetId="10" hidden="1">'P 17429_GD'!$A$6:$F$6</definedName>
    <definedName name="_xlnm._FilterDatabase" localSheetId="11" hidden="1">'P 20431_GD'!$A$6:$F$6</definedName>
    <definedName name="_xlnm._FilterDatabase" localSheetId="7" hidden="1">'P 30918_GD'!$A$6:$F$6</definedName>
    <definedName name="_xlnm._FilterDatabase" localSheetId="13" hidden="1">'P 33453_GD'!$A$6:$F$6</definedName>
    <definedName name="_xlnm._FilterDatabase" localSheetId="8" hidden="1">'P 362_GD'!$A$6:$F$6</definedName>
    <definedName name="_xlnm._FilterDatabase" localSheetId="12" hidden="1">'P 4692_GD'!$A$6:$F$6</definedName>
    <definedName name="_xlnm._FilterDatabase" localSheetId="4" hidden="1">'S 1639 GD'!$A$6:$F$6</definedName>
    <definedName name="investicija" localSheetId="6">#REF!</definedName>
    <definedName name="investicija" localSheetId="5">#REF!</definedName>
    <definedName name="investicija" localSheetId="3">#REF!</definedName>
    <definedName name="investicija" localSheetId="14">#REF!</definedName>
    <definedName name="investicija" localSheetId="9">#REF!</definedName>
    <definedName name="investicija" localSheetId="10">#REF!</definedName>
    <definedName name="investicija" localSheetId="11">#REF!</definedName>
    <definedName name="investicija" localSheetId="7">#REF!</definedName>
    <definedName name="investicija" localSheetId="13">#REF!</definedName>
    <definedName name="investicija" localSheetId="8">#REF!</definedName>
    <definedName name="investicija" localSheetId="12">#REF!</definedName>
    <definedName name="investicija" localSheetId="4">#REF!</definedName>
    <definedName name="investicija">[1]Rekapitulacija_SD!#REF!</definedName>
    <definedName name="JEKLO_SD" localSheetId="36">'REKAPITULACIJA 3 SKLOP'!#REF!</definedName>
    <definedName name="JEKLO_SD" localSheetId="37">'RS17 GD'!#REF!</definedName>
    <definedName name="JEKLO_SD">#REF!</definedName>
    <definedName name="_xlnm.Print_Area" localSheetId="36">'REKAPITULACIJA 3 SKLOP'!#REF!</definedName>
    <definedName name="_xlnm.Print_Area" localSheetId="37">'RS17 GD'!$A$1:$H$688</definedName>
    <definedName name="_xlnm.Print_Titles" localSheetId="33">'JA 29'!$5:$6</definedName>
    <definedName name="_xlnm.Print_Titles" localSheetId="17">'JA 293'!$5:$6</definedName>
    <definedName name="_xlnm.Print_Titles" localSheetId="21">'JA 666'!$5:$6</definedName>
    <definedName name="_xlnm.Print_Titles" localSheetId="25">'JA 733'!$5:$6</definedName>
    <definedName name="_xlnm.Print_Titles" localSheetId="29">'JA 753'!$5:$6</definedName>
    <definedName name="_xlnm.Print_Titles" localSheetId="2">'N-24000_GD'!$5:$6</definedName>
    <definedName name="_xlnm.Print_Titles" localSheetId="6">'N-24020_GD'!$5:$6</definedName>
    <definedName name="_xlnm.Print_Titles" localSheetId="5">'N-24041_GD'!$5:$6</definedName>
    <definedName name="_xlnm.Print_Titles" localSheetId="3">'N-25000_GD'!$5:$6</definedName>
    <definedName name="_xlnm.Print_Titles" localSheetId="14">'P 11925_GD'!$5:$6</definedName>
    <definedName name="_xlnm.Print_Titles" localSheetId="9">'P 13566_GD'!$5:$6</definedName>
    <definedName name="_xlnm.Print_Titles" localSheetId="10">'P 17429_GD'!$5:$6</definedName>
    <definedName name="_xlnm.Print_Titles" localSheetId="11">'P 20431_GD'!$5:$6</definedName>
    <definedName name="_xlnm.Print_Titles" localSheetId="7">'P 30918_GD'!$5:$6</definedName>
    <definedName name="_xlnm.Print_Titles" localSheetId="13">'P 33453_GD'!$5:$6</definedName>
    <definedName name="_xlnm.Print_Titles" localSheetId="8">'P 362_GD'!$5:$6</definedName>
    <definedName name="_xlnm.Print_Titles" localSheetId="12">'P 4692_GD'!$5:$6</definedName>
    <definedName name="_xlnm.Print_Titles" localSheetId="4">'S 1639 GD'!$5:$6</definedName>
  </definedNames>
  <calcPr calcId="145621"/>
</workbook>
</file>

<file path=xl/calcChain.xml><?xml version="1.0" encoding="utf-8"?>
<calcChain xmlns="http://schemas.openxmlformats.org/spreadsheetml/2006/main">
  <c r="B4" i="22" l="1"/>
  <c r="C37" i="25"/>
  <c r="F60" i="60" l="1"/>
  <c r="F69" i="55"/>
  <c r="F68" i="51" l="1"/>
  <c r="A2" i="48"/>
  <c r="A7" i="62"/>
  <c r="F9" i="62"/>
  <c r="A11" i="62"/>
  <c r="A15" i="62" s="1"/>
  <c r="F13" i="62"/>
  <c r="F18" i="62"/>
  <c r="F19" i="62"/>
  <c r="F23" i="62"/>
  <c r="F27" i="62"/>
  <c r="F28" i="62"/>
  <c r="F38" i="62"/>
  <c r="F42" i="62"/>
  <c r="F46" i="62"/>
  <c r="F50" i="62"/>
  <c r="F54" i="62"/>
  <c r="F58" i="62"/>
  <c r="F62" i="62"/>
  <c r="A7" i="61"/>
  <c r="A11" i="61" s="1"/>
  <c r="F9" i="61"/>
  <c r="F13" i="61"/>
  <c r="F17" i="61"/>
  <c r="F21" i="61"/>
  <c r="F22" i="61"/>
  <c r="F26" i="61"/>
  <c r="F30" i="61"/>
  <c r="F34" i="61"/>
  <c r="F38" i="61"/>
  <c r="A7" i="60"/>
  <c r="F9" i="60"/>
  <c r="A11" i="60"/>
  <c r="F13" i="60"/>
  <c r="F18" i="60"/>
  <c r="F19" i="60"/>
  <c r="F24" i="60"/>
  <c r="F28" i="60"/>
  <c r="F29" i="60"/>
  <c r="F37" i="60"/>
  <c r="F41" i="60"/>
  <c r="F45" i="60"/>
  <c r="F49" i="60"/>
  <c r="F53" i="60"/>
  <c r="F57" i="60"/>
  <c r="A7" i="59"/>
  <c r="A11" i="59" s="1"/>
  <c r="A15" i="59" s="1"/>
  <c r="F9" i="59"/>
  <c r="F13" i="59"/>
  <c r="F17" i="59"/>
  <c r="F21" i="59"/>
  <c r="F22" i="59"/>
  <c r="F26" i="59"/>
  <c r="F30" i="59"/>
  <c r="F34" i="59"/>
  <c r="F38" i="59"/>
  <c r="F42" i="59"/>
  <c r="F46" i="59"/>
  <c r="A7" i="58"/>
  <c r="A11" i="58" s="1"/>
  <c r="A15" i="58" s="1"/>
  <c r="F9" i="58"/>
  <c r="F13" i="58"/>
  <c r="F18" i="58"/>
  <c r="F19" i="58"/>
  <c r="F24" i="58"/>
  <c r="F28" i="58"/>
  <c r="F32" i="58"/>
  <c r="F36" i="58"/>
  <c r="F37" i="58"/>
  <c r="F41" i="58"/>
  <c r="F45" i="58"/>
  <c r="F49" i="58"/>
  <c r="F53" i="58"/>
  <c r="F57" i="58"/>
  <c r="F64" i="58"/>
  <c r="F68" i="58"/>
  <c r="F72" i="58"/>
  <c r="A7" i="57"/>
  <c r="A11" i="57" s="1"/>
  <c r="F9" i="57"/>
  <c r="F71" i="57" s="1"/>
  <c r="G27" i="48" s="1"/>
  <c r="F13" i="57"/>
  <c r="F69" i="57" s="1"/>
  <c r="F18" i="57"/>
  <c r="F19" i="57"/>
  <c r="F23" i="57"/>
  <c r="F27" i="57"/>
  <c r="F28" i="57"/>
  <c r="F38" i="57"/>
  <c r="F42" i="57"/>
  <c r="F46" i="57"/>
  <c r="F50" i="57"/>
  <c r="F54" i="57"/>
  <c r="F58" i="57"/>
  <c r="F62" i="57"/>
  <c r="F66" i="57"/>
  <c r="A7" i="56"/>
  <c r="A11" i="56" s="1"/>
  <c r="F9" i="56"/>
  <c r="F71" i="56" s="1"/>
  <c r="G26" i="48" s="1"/>
  <c r="F13" i="56"/>
  <c r="F69" i="56" s="1"/>
  <c r="F18" i="56"/>
  <c r="F19" i="56"/>
  <c r="F23" i="56"/>
  <c r="F27" i="56"/>
  <c r="F28" i="56"/>
  <c r="F38" i="56"/>
  <c r="F42" i="56"/>
  <c r="F46" i="56"/>
  <c r="F50" i="56"/>
  <c r="F54" i="56"/>
  <c r="F58" i="56"/>
  <c r="F62" i="56"/>
  <c r="F66" i="56"/>
  <c r="A7" i="55"/>
  <c r="A11" i="55" s="1"/>
  <c r="F9" i="55"/>
  <c r="F71" i="55" s="1"/>
  <c r="G25" i="48" s="1"/>
  <c r="F13" i="55"/>
  <c r="F18" i="55"/>
  <c r="F19" i="55"/>
  <c r="F23" i="55"/>
  <c r="F27" i="55"/>
  <c r="F28" i="55"/>
  <c r="F38" i="55"/>
  <c r="F42" i="55"/>
  <c r="F46" i="55"/>
  <c r="F50" i="55"/>
  <c r="F54" i="55"/>
  <c r="F58" i="55"/>
  <c r="F62" i="55"/>
  <c r="F66" i="55"/>
  <c r="A7" i="54"/>
  <c r="A11" i="54" s="1"/>
  <c r="A15" i="54" s="1"/>
  <c r="F9" i="54"/>
  <c r="F153" i="54" s="1"/>
  <c r="F13" i="54"/>
  <c r="F150" i="54" s="1"/>
  <c r="F17" i="54"/>
  <c r="F21" i="54"/>
  <c r="F25" i="54"/>
  <c r="F29" i="54"/>
  <c r="F33" i="54"/>
  <c r="F37" i="54"/>
  <c r="F41" i="54"/>
  <c r="F45" i="54"/>
  <c r="F50" i="54"/>
  <c r="F51" i="54"/>
  <c r="F56" i="54"/>
  <c r="F57" i="54"/>
  <c r="F61" i="54"/>
  <c r="F65" i="54"/>
  <c r="F69" i="54"/>
  <c r="F73" i="54"/>
  <c r="F77" i="54"/>
  <c r="F81" i="54"/>
  <c r="F87" i="54"/>
  <c r="F88" i="54"/>
  <c r="F92" i="54"/>
  <c r="F96" i="54"/>
  <c r="F100" i="54"/>
  <c r="F104" i="54"/>
  <c r="F108" i="54"/>
  <c r="F116" i="54"/>
  <c r="F120" i="54"/>
  <c r="F124" i="54"/>
  <c r="F128" i="54"/>
  <c r="F132" i="54"/>
  <c r="F136" i="54"/>
  <c r="A7" i="53"/>
  <c r="A11" i="53" s="1"/>
  <c r="A15" i="53" s="1"/>
  <c r="F9" i="53"/>
  <c r="F152" i="53" s="1"/>
  <c r="F13" i="53"/>
  <c r="F155" i="53" s="1"/>
  <c r="F17" i="53"/>
  <c r="F21" i="53"/>
  <c r="F25" i="53"/>
  <c r="F35" i="53"/>
  <c r="F39" i="53"/>
  <c r="F43" i="53"/>
  <c r="F47" i="53"/>
  <c r="F51" i="53"/>
  <c r="F55" i="53"/>
  <c r="F67" i="53"/>
  <c r="F68" i="53"/>
  <c r="F73" i="53"/>
  <c r="F74" i="53"/>
  <c r="F78" i="53"/>
  <c r="F82" i="53"/>
  <c r="F92" i="53"/>
  <c r="F96" i="53"/>
  <c r="F100" i="53"/>
  <c r="F101" i="53"/>
  <c r="F105" i="53"/>
  <c r="F109" i="53"/>
  <c r="F113" i="53"/>
  <c r="F121" i="53"/>
  <c r="F125" i="53"/>
  <c r="F129" i="53"/>
  <c r="F133" i="53"/>
  <c r="F137" i="53"/>
  <c r="F141" i="53"/>
  <c r="F145" i="53"/>
  <c r="A7" i="52"/>
  <c r="F9" i="52"/>
  <c r="A11" i="52"/>
  <c r="A15" i="52" s="1"/>
  <c r="F13" i="52"/>
  <c r="F188" i="52" s="1"/>
  <c r="F17" i="52"/>
  <c r="F21" i="52"/>
  <c r="F25" i="52"/>
  <c r="F33" i="52"/>
  <c r="F37" i="52"/>
  <c r="F41" i="52"/>
  <c r="F44" i="52"/>
  <c r="F48" i="52"/>
  <c r="F52" i="52"/>
  <c r="F57" i="52"/>
  <c r="F61" i="52"/>
  <c r="F65" i="52"/>
  <c r="F69" i="52"/>
  <c r="F73" i="52"/>
  <c r="F78" i="52"/>
  <c r="F79" i="52"/>
  <c r="F88" i="52"/>
  <c r="F89" i="52"/>
  <c r="F93" i="52"/>
  <c r="F97" i="52"/>
  <c r="F101" i="52"/>
  <c r="F105" i="52"/>
  <c r="F112" i="52"/>
  <c r="F116" i="52"/>
  <c r="F120" i="52"/>
  <c r="F121" i="52"/>
  <c r="F125" i="52"/>
  <c r="F129" i="52"/>
  <c r="F133" i="52"/>
  <c r="F137" i="52"/>
  <c r="F141" i="52"/>
  <c r="F145" i="52"/>
  <c r="F149" i="52"/>
  <c r="F153" i="52"/>
  <c r="F157" i="52"/>
  <c r="F159" i="52"/>
  <c r="F160" i="52"/>
  <c r="F161" i="52"/>
  <c r="F162" i="52"/>
  <c r="F166" i="52"/>
  <c r="F176" i="52"/>
  <c r="F180" i="52"/>
  <c r="F184" i="52"/>
  <c r="A7" i="51"/>
  <c r="A11" i="51" s="1"/>
  <c r="A15" i="51" s="1"/>
  <c r="F9" i="51"/>
  <c r="F13" i="51"/>
  <c r="F18" i="51"/>
  <c r="F19" i="51"/>
  <c r="F23" i="51"/>
  <c r="F27" i="51"/>
  <c r="F31" i="51"/>
  <c r="F32" i="51"/>
  <c r="F36" i="51"/>
  <c r="F40" i="51"/>
  <c r="F44" i="51"/>
  <c r="F48" i="51"/>
  <c r="F52" i="51"/>
  <c r="F56" i="51"/>
  <c r="F64" i="51"/>
  <c r="A7" i="50"/>
  <c r="A11" i="50" s="1"/>
  <c r="A15" i="50" s="1"/>
  <c r="F9" i="50"/>
  <c r="F13" i="50"/>
  <c r="F17" i="50"/>
  <c r="F21" i="50"/>
  <c r="F25" i="50"/>
  <c r="F35" i="50"/>
  <c r="F39" i="50"/>
  <c r="F43" i="50"/>
  <c r="F47" i="50"/>
  <c r="F51" i="50"/>
  <c r="F55" i="50"/>
  <c r="F59" i="50"/>
  <c r="F63" i="50"/>
  <c r="F67" i="50"/>
  <c r="F71" i="50"/>
  <c r="F75" i="50"/>
  <c r="F79" i="50"/>
  <c r="F83" i="50"/>
  <c r="F87" i="50"/>
  <c r="F92" i="50"/>
  <c r="F93" i="50"/>
  <c r="F98" i="50"/>
  <c r="F99" i="50"/>
  <c r="F103" i="50"/>
  <c r="F107" i="50"/>
  <c r="F111" i="50"/>
  <c r="F115" i="50"/>
  <c r="F119" i="50"/>
  <c r="F123" i="50"/>
  <c r="F127" i="50"/>
  <c r="F128" i="50"/>
  <c r="F132" i="50"/>
  <c r="F136" i="50"/>
  <c r="F140" i="50"/>
  <c r="F144" i="50"/>
  <c r="F148" i="50"/>
  <c r="F152" i="50"/>
  <c r="F156" i="50"/>
  <c r="F160" i="50"/>
  <c r="F164" i="50"/>
  <c r="F166" i="50"/>
  <c r="F167" i="50"/>
  <c r="F168" i="50"/>
  <c r="F169" i="50"/>
  <c r="F173" i="50"/>
  <c r="F177" i="50"/>
  <c r="F181" i="50"/>
  <c r="F185" i="50"/>
  <c r="F69" i="62" l="1"/>
  <c r="G32" i="48" s="1"/>
  <c r="F67" i="62"/>
  <c r="F43" i="61"/>
  <c r="G31" i="48" s="1"/>
  <c r="F41" i="61"/>
  <c r="F62" i="60"/>
  <c r="G30" i="48" s="1"/>
  <c r="F75" i="58"/>
  <c r="F77" i="58"/>
  <c r="G28" i="48" s="1"/>
  <c r="F49" i="59"/>
  <c r="F51" i="59"/>
  <c r="G29" i="48" s="1"/>
  <c r="F155" i="54"/>
  <c r="G18" i="48" s="1"/>
  <c r="F157" i="53"/>
  <c r="G17" i="48" s="1"/>
  <c r="F191" i="52"/>
  <c r="F193" i="52" s="1"/>
  <c r="G16" i="48" s="1"/>
  <c r="F71" i="51"/>
  <c r="F73" i="51" s="1"/>
  <c r="G15" i="48" s="1"/>
  <c r="F197" i="50"/>
  <c r="F189" i="50"/>
  <c r="F199" i="50" s="1"/>
  <c r="G14" i="48" s="1"/>
  <c r="A19" i="50"/>
  <c r="A15" i="56"/>
  <c r="A19" i="52"/>
  <c r="A19" i="53"/>
  <c r="A23" i="53" s="1"/>
  <c r="A26" i="58"/>
  <c r="A19" i="54"/>
  <c r="A15" i="55"/>
  <c r="A15" i="61"/>
  <c r="A21" i="51"/>
  <c r="A22" i="58"/>
  <c r="A21" i="62"/>
  <c r="A21" i="56"/>
  <c r="A25" i="56" s="1"/>
  <c r="A15" i="57"/>
  <c r="A15" i="60"/>
  <c r="A19" i="61"/>
  <c r="A23" i="52"/>
  <c r="A23" i="54"/>
  <c r="A19" i="59"/>
  <c r="G33" i="48" l="1"/>
  <c r="G8" i="48" s="1"/>
  <c r="G19" i="48"/>
  <c r="A33" i="53"/>
  <c r="A37" i="53" s="1"/>
  <c r="A31" i="52"/>
  <c r="A35" i="52" s="1"/>
  <c r="A21" i="57"/>
  <c r="A25" i="57" s="1"/>
  <c r="A24" i="59"/>
  <c r="A25" i="62"/>
  <c r="A36" i="62"/>
  <c r="A25" i="51"/>
  <c r="A29" i="51"/>
  <c r="A34" i="51" s="1"/>
  <c r="A21" i="55"/>
  <c r="A27" i="54"/>
  <c r="A36" i="56"/>
  <c r="A23" i="50"/>
  <c r="A30" i="58"/>
  <c r="A24" i="61"/>
  <c r="A28" i="61" s="1"/>
  <c r="A25" i="55"/>
  <c r="A22" i="60"/>
  <c r="A40" i="62" l="1"/>
  <c r="A28" i="59"/>
  <c r="A32" i="59" s="1"/>
  <c r="A36" i="59" s="1"/>
  <c r="A40" i="59" s="1"/>
  <c r="G7" i="48"/>
  <c r="G6" i="48" s="1"/>
  <c r="D5" i="46" s="1"/>
  <c r="A38" i="51"/>
  <c r="A42" i="51" s="1"/>
  <c r="A46" i="51" s="1"/>
  <c r="A32" i="61"/>
  <c r="A36" i="61" s="1"/>
  <c r="A33" i="50"/>
  <c r="A37" i="50" s="1"/>
  <c r="A34" i="58"/>
  <c r="A41" i="53"/>
  <c r="A45" i="53" s="1"/>
  <c r="A26" i="60"/>
  <c r="A35" i="60" s="1"/>
  <c r="A39" i="52"/>
  <c r="A31" i="54"/>
  <c r="A36" i="57"/>
  <c r="A40" i="56"/>
  <c r="A44" i="62"/>
  <c r="A48" i="62" s="1"/>
  <c r="A42" i="52"/>
  <c r="A36" i="55"/>
  <c r="A40" i="55" s="1"/>
  <c r="A39" i="58" l="1"/>
  <c r="A43" i="58" s="1"/>
  <c r="A47" i="58" s="1"/>
  <c r="A51" i="58" s="1"/>
  <c r="A40" i="61"/>
  <c r="A44" i="55"/>
  <c r="A39" i="60"/>
  <c r="A40" i="57"/>
  <c r="A44" i="57" s="1"/>
  <c r="A44" i="59"/>
  <c r="A56" i="62"/>
  <c r="A50" i="51"/>
  <c r="A48" i="55"/>
  <c r="A35" i="54"/>
  <c r="A54" i="51"/>
  <c r="A62" i="51" s="1"/>
  <c r="A46" i="52"/>
  <c r="A50" i="52" s="1"/>
  <c r="A52" i="62"/>
  <c r="A49" i="53"/>
  <c r="A44" i="56"/>
  <c r="A48" i="56" s="1"/>
  <c r="A41" i="50"/>
  <c r="A60" i="62" l="1"/>
  <c r="A66" i="62" s="1"/>
  <c r="A52" i="55"/>
  <c r="A55" i="52"/>
  <c r="A52" i="56"/>
  <c r="A56" i="56" s="1"/>
  <c r="A60" i="56" s="1"/>
  <c r="A64" i="56" s="1"/>
  <c r="A68" i="56" s="1"/>
  <c r="A66" i="51"/>
  <c r="A55" i="58"/>
  <c r="A39" i="54"/>
  <c r="A59" i="52"/>
  <c r="A63" i="52" s="1"/>
  <c r="A48" i="59"/>
  <c r="A45" i="50"/>
  <c r="A49" i="50" s="1"/>
  <c r="A53" i="53"/>
  <c r="A48" i="57"/>
  <c r="A43" i="60"/>
  <c r="A47" i="60" s="1"/>
  <c r="A62" i="58" l="1"/>
  <c r="A66" i="58" s="1"/>
  <c r="A70" i="58" s="1"/>
  <c r="A74" i="58" s="1"/>
  <c r="A60" i="55"/>
  <c r="A64" i="55" s="1"/>
  <c r="A56" i="55"/>
  <c r="A70" i="51"/>
  <c r="A67" i="52"/>
  <c r="A71" i="52" s="1"/>
  <c r="A75" i="52" s="1"/>
  <c r="A85" i="52" s="1"/>
  <c r="A91" i="52" s="1"/>
  <c r="A95" i="52" s="1"/>
  <c r="A99" i="52" s="1"/>
  <c r="A103" i="52" s="1"/>
  <c r="A110" i="52" s="1"/>
  <c r="A114" i="52" s="1"/>
  <c r="A118" i="52" s="1"/>
  <c r="A123" i="52" s="1"/>
  <c r="A127" i="52" s="1"/>
  <c r="A131" i="52" s="1"/>
  <c r="A135" i="52" s="1"/>
  <c r="A139" i="52" s="1"/>
  <c r="A143" i="52" s="1"/>
  <c r="A147" i="52" s="1"/>
  <c r="A151" i="52" s="1"/>
  <c r="A155" i="52" s="1"/>
  <c r="A164" i="52" s="1"/>
  <c r="A174" i="52" s="1"/>
  <c r="A178" i="52" s="1"/>
  <c r="A182" i="52" s="1"/>
  <c r="A186" i="52" s="1"/>
  <c r="A190" i="52" s="1"/>
  <c r="A64" i="53"/>
  <c r="A52" i="57"/>
  <c r="A56" i="57" s="1"/>
  <c r="A60" i="57" s="1"/>
  <c r="A43" i="54"/>
  <c r="A53" i="50"/>
  <c r="A57" i="50" s="1"/>
  <c r="A51" i="60"/>
  <c r="A55" i="60" l="1"/>
  <c r="A68" i="55"/>
  <c r="A47" i="54"/>
  <c r="A64" i="57"/>
  <c r="A68" i="57" s="1"/>
  <c r="A61" i="50"/>
  <c r="A70" i="53"/>
  <c r="A76" i="53" s="1"/>
  <c r="A80" i="53" s="1"/>
  <c r="A90" i="53" s="1"/>
  <c r="A94" i="53" s="1"/>
  <c r="A98" i="53" s="1"/>
  <c r="A103" i="53" s="1"/>
  <c r="A107" i="53" s="1"/>
  <c r="A111" i="53" s="1"/>
  <c r="A119" i="53"/>
  <c r="A123" i="53" s="1"/>
  <c r="A127" i="53" s="1"/>
  <c r="A131" i="53" s="1"/>
  <c r="A135" i="53" s="1"/>
  <c r="A139" i="53" s="1"/>
  <c r="A143" i="53" s="1"/>
  <c r="A150" i="53" s="1"/>
  <c r="A154" i="53" s="1"/>
  <c r="A59" i="60" l="1"/>
  <c r="A65" i="50"/>
  <c r="A69" i="50" s="1"/>
  <c r="A73" i="50" s="1"/>
  <c r="A77" i="50" s="1"/>
  <c r="A81" i="50" s="1"/>
  <c r="A85" i="50" s="1"/>
  <c r="A89" i="50" s="1"/>
  <c r="A95" i="50" s="1"/>
  <c r="A101" i="50" s="1"/>
  <c r="A105" i="50" s="1"/>
  <c r="A109" i="50" s="1"/>
  <c r="A113" i="50" s="1"/>
  <c r="A117" i="50" s="1"/>
  <c r="A121" i="50" s="1"/>
  <c r="A125" i="50" s="1"/>
  <c r="A130" i="50" s="1"/>
  <c r="A134" i="50" s="1"/>
  <c r="A138" i="50" s="1"/>
  <c r="A142" i="50" s="1"/>
  <c r="A146" i="50" s="1"/>
  <c r="A150" i="50" s="1"/>
  <c r="A154" i="50" s="1"/>
  <c r="A158" i="50" s="1"/>
  <c r="A162" i="50" s="1"/>
  <c r="A171" i="50" s="1"/>
  <c r="A175" i="50" s="1"/>
  <c r="A179" i="50" s="1"/>
  <c r="A183" i="50" s="1"/>
  <c r="A187" i="50" s="1"/>
  <c r="A196" i="50" s="1"/>
  <c r="A53" i="54"/>
  <c r="A59" i="54" s="1"/>
  <c r="A63" i="54" s="1"/>
  <c r="A67" i="54" s="1"/>
  <c r="A71" i="54" s="1"/>
  <c r="A75" i="54" s="1"/>
  <c r="A79" i="54" s="1"/>
  <c r="A85" i="54" s="1"/>
  <c r="A90" i="54" s="1"/>
  <c r="A94" i="54" s="1"/>
  <c r="A98" i="54" s="1"/>
  <c r="A102" i="54" s="1"/>
  <c r="A106" i="54" s="1"/>
  <c r="A114" i="54" s="1"/>
  <c r="A118" i="54" s="1"/>
  <c r="A122" i="54" s="1"/>
  <c r="A126" i="54" s="1"/>
  <c r="A130" i="54" s="1"/>
  <c r="A134" i="54" s="1"/>
  <c r="A148" i="54" s="1"/>
  <c r="A152" i="54" s="1"/>
  <c r="A2" i="47" l="1"/>
  <c r="F24" i="45" l="1"/>
  <c r="F21" i="45"/>
  <c r="F18" i="45"/>
  <c r="F15" i="45"/>
  <c r="F9" i="45"/>
  <c r="F10" i="45" s="1"/>
  <c r="C35" i="42" s="1"/>
  <c r="F24" i="44"/>
  <c r="F21" i="44"/>
  <c r="F18" i="44"/>
  <c r="F15" i="44"/>
  <c r="F9" i="44"/>
  <c r="F10" i="44" s="1"/>
  <c r="C28" i="42" s="1"/>
  <c r="F130" i="43"/>
  <c r="F127" i="43"/>
  <c r="F124" i="43"/>
  <c r="F121" i="43"/>
  <c r="F101" i="43"/>
  <c r="F98" i="43"/>
  <c r="F95" i="43"/>
  <c r="F88" i="43"/>
  <c r="F85" i="43"/>
  <c r="F77" i="43"/>
  <c r="F74" i="43"/>
  <c r="F71" i="43"/>
  <c r="F63" i="43"/>
  <c r="F57" i="43"/>
  <c r="F53" i="43"/>
  <c r="F50" i="43"/>
  <c r="F47" i="43"/>
  <c r="F35" i="43"/>
  <c r="F25" i="43"/>
  <c r="F22" i="43"/>
  <c r="F19" i="43"/>
  <c r="F16" i="43"/>
  <c r="C107" i="43"/>
  <c r="C112" i="43" s="1"/>
  <c r="F112" i="43" s="1"/>
  <c r="C60" i="43"/>
  <c r="F60" i="43" s="1"/>
  <c r="C32" i="43"/>
  <c r="C41" i="43" s="1"/>
  <c r="F41" i="43" s="1"/>
  <c r="C13" i="43"/>
  <c r="F13" i="43" s="1"/>
  <c r="F102" i="43" l="1"/>
  <c r="F131" i="43"/>
  <c r="F64" i="43"/>
  <c r="F89" i="43"/>
  <c r="C14" i="42" s="1"/>
  <c r="F78" i="43"/>
  <c r="F25" i="44"/>
  <c r="C29" i="42" s="1"/>
  <c r="C30" i="42" s="1"/>
  <c r="C15" i="42"/>
  <c r="C114" i="43"/>
  <c r="F114" i="43" s="1"/>
  <c r="C38" i="43"/>
  <c r="F38" i="43" s="1"/>
  <c r="F32" i="43"/>
  <c r="F107" i="43"/>
  <c r="F25" i="45"/>
  <c r="C36" i="42" s="1"/>
  <c r="C37" i="42" s="1"/>
  <c r="F26" i="43"/>
  <c r="F42" i="43" l="1"/>
  <c r="C11" i="42" s="1"/>
  <c r="F115" i="43"/>
  <c r="C16" i="42" s="1"/>
  <c r="C13" i="42"/>
  <c r="C20" i="42"/>
  <c r="C21" i="42" s="1"/>
  <c r="C12" i="42"/>
  <c r="C10" i="42"/>
  <c r="C39" i="42" l="1"/>
  <c r="C17" i="42"/>
  <c r="C23" i="42" s="1"/>
  <c r="F25" i="40"/>
  <c r="F22" i="40"/>
  <c r="F19" i="40"/>
  <c r="F16" i="40"/>
  <c r="F10" i="40"/>
  <c r="F11" i="40" s="1"/>
  <c r="C35" i="37" s="1"/>
  <c r="F24" i="39"/>
  <c r="F21" i="39"/>
  <c r="F18" i="39"/>
  <c r="F15" i="39"/>
  <c r="F9" i="39"/>
  <c r="F10" i="39" s="1"/>
  <c r="C28" i="37" s="1"/>
  <c r="F145" i="38"/>
  <c r="F135" i="38"/>
  <c r="F132" i="38"/>
  <c r="F129" i="38"/>
  <c r="F109" i="38"/>
  <c r="F106" i="38"/>
  <c r="F103" i="38"/>
  <c r="F96" i="38"/>
  <c r="F97" i="38" s="1"/>
  <c r="C14" i="37" s="1"/>
  <c r="F90" i="38"/>
  <c r="F87" i="38"/>
  <c r="F83" i="38"/>
  <c r="F75" i="38"/>
  <c r="F69" i="38"/>
  <c r="F63" i="38"/>
  <c r="F56" i="38"/>
  <c r="F53" i="38"/>
  <c r="F41" i="38"/>
  <c r="F29" i="38"/>
  <c r="F26" i="38"/>
  <c r="F23" i="38"/>
  <c r="F20" i="38"/>
  <c r="F17" i="38"/>
  <c r="C117" i="38"/>
  <c r="C120" i="38" s="1"/>
  <c r="F120" i="38" s="1"/>
  <c r="C72" i="38"/>
  <c r="F72" i="38" s="1"/>
  <c r="C66" i="38"/>
  <c r="F66" i="38" s="1"/>
  <c r="C38" i="38"/>
  <c r="C47" i="38" s="1"/>
  <c r="F47" i="38" s="1"/>
  <c r="C14" i="38"/>
  <c r="F14" i="38" s="1"/>
  <c r="C42" i="42" l="1"/>
  <c r="E10" i="47" s="1"/>
  <c r="F146" i="38"/>
  <c r="F76" i="38"/>
  <c r="C12" i="37" s="1"/>
  <c r="F91" i="38"/>
  <c r="C13" i="37" s="1"/>
  <c r="F110" i="38"/>
  <c r="C15" i="37" s="1"/>
  <c r="F38" i="38"/>
  <c r="F26" i="40"/>
  <c r="C36" i="37" s="1"/>
  <c r="C37" i="37" s="1"/>
  <c r="F25" i="39"/>
  <c r="C29" i="37" s="1"/>
  <c r="C30" i="37" s="1"/>
  <c r="F117" i="38"/>
  <c r="C20" i="37"/>
  <c r="F30" i="38"/>
  <c r="C10" i="37" s="1"/>
  <c r="C44" i="38"/>
  <c r="F44" i="38" s="1"/>
  <c r="C122" i="38"/>
  <c r="C21" i="37" l="1"/>
  <c r="F48" i="38"/>
  <c r="F122" i="38"/>
  <c r="F123" i="38" s="1"/>
  <c r="C16" i="37" s="1"/>
  <c r="F24" i="36"/>
  <c r="F21" i="36"/>
  <c r="F18" i="36"/>
  <c r="F15" i="36"/>
  <c r="F9" i="36"/>
  <c r="F10" i="36" s="1"/>
  <c r="C35" i="33" s="1"/>
  <c r="F24" i="35"/>
  <c r="F21" i="35"/>
  <c r="F18" i="35"/>
  <c r="F15" i="35"/>
  <c r="F9" i="35"/>
  <c r="F10" i="35" s="1"/>
  <c r="C28" i="33" s="1"/>
  <c r="F133" i="34"/>
  <c r="F130" i="34"/>
  <c r="F127" i="34"/>
  <c r="F124" i="34"/>
  <c r="F101" i="34"/>
  <c r="F98" i="34"/>
  <c r="F95" i="34"/>
  <c r="F88" i="34"/>
  <c r="F89" i="34" s="1"/>
  <c r="C14" i="33" s="1"/>
  <c r="F78" i="34"/>
  <c r="F76" i="34"/>
  <c r="F72" i="34"/>
  <c r="F65" i="34"/>
  <c r="F59" i="34"/>
  <c r="F52" i="34"/>
  <c r="F50" i="34"/>
  <c r="F47" i="34"/>
  <c r="F35" i="34"/>
  <c r="F25" i="34"/>
  <c r="F22" i="34"/>
  <c r="F19" i="34"/>
  <c r="F16" i="34"/>
  <c r="C107" i="34"/>
  <c r="C110" i="34" s="1"/>
  <c r="F110" i="34" s="1"/>
  <c r="C62" i="34"/>
  <c r="F62" i="34" s="1"/>
  <c r="C32" i="34"/>
  <c r="C41" i="34" s="1"/>
  <c r="F41" i="34" s="1"/>
  <c r="C13" i="34"/>
  <c r="F13" i="34" s="1"/>
  <c r="F79" i="34" l="1"/>
  <c r="C13" i="33" s="1"/>
  <c r="F102" i="34"/>
  <c r="C15" i="33" s="1"/>
  <c r="F66" i="34"/>
  <c r="F134" i="34"/>
  <c r="F25" i="36"/>
  <c r="C36" i="33" s="1"/>
  <c r="C37" i="33" s="1"/>
  <c r="F25" i="35"/>
  <c r="C29" i="33" s="1"/>
  <c r="C30" i="33" s="1"/>
  <c r="F32" i="34"/>
  <c r="C38" i="34"/>
  <c r="F38" i="34" s="1"/>
  <c r="F107" i="34"/>
  <c r="C11" i="37"/>
  <c r="F26" i="34"/>
  <c r="C116" i="34"/>
  <c r="F116" i="34" s="1"/>
  <c r="C17" i="37" l="1"/>
  <c r="C23" i="37" s="1"/>
  <c r="C39" i="37"/>
  <c r="F42" i="34"/>
  <c r="C11" i="33" s="1"/>
  <c r="C20" i="33"/>
  <c r="C21" i="33" s="1"/>
  <c r="C12" i="33"/>
  <c r="C10" i="33"/>
  <c r="F118" i="34"/>
  <c r="C42" i="37" l="1"/>
  <c r="E9" i="47" s="1"/>
  <c r="C16" i="33"/>
  <c r="F24" i="32"/>
  <c r="F21" i="32"/>
  <c r="F18" i="32"/>
  <c r="F15" i="32"/>
  <c r="F9" i="32"/>
  <c r="F10" i="32" s="1"/>
  <c r="C35" i="29" s="1"/>
  <c r="F24" i="31"/>
  <c r="F21" i="31"/>
  <c r="F18" i="31"/>
  <c r="F15" i="31"/>
  <c r="F9" i="31"/>
  <c r="F10" i="31" s="1"/>
  <c r="C28" i="29" s="1"/>
  <c r="F133" i="30"/>
  <c r="F130" i="30"/>
  <c r="F127" i="30"/>
  <c r="F109" i="30"/>
  <c r="F106" i="30"/>
  <c r="F103" i="30"/>
  <c r="F97" i="30"/>
  <c r="F94" i="30"/>
  <c r="F88" i="30"/>
  <c r="F85" i="30"/>
  <c r="F81" i="30"/>
  <c r="F73" i="30"/>
  <c r="F67" i="30"/>
  <c r="F61" i="30"/>
  <c r="F56" i="30"/>
  <c r="F53" i="30"/>
  <c r="F41" i="30"/>
  <c r="F28" i="30"/>
  <c r="F25" i="30"/>
  <c r="F22" i="30"/>
  <c r="F19" i="30"/>
  <c r="F16" i="30"/>
  <c r="C115" i="30"/>
  <c r="F115" i="30" s="1"/>
  <c r="C70" i="30"/>
  <c r="F70" i="30" s="1"/>
  <c r="C64" i="30"/>
  <c r="F64" i="30" s="1"/>
  <c r="C38" i="30"/>
  <c r="C44" i="30" s="1"/>
  <c r="F44" i="30" s="1"/>
  <c r="C13" i="30"/>
  <c r="C120" i="30" s="1"/>
  <c r="F120" i="30" s="1"/>
  <c r="C17" i="33" l="1"/>
  <c r="C23" i="33" s="1"/>
  <c r="C39" i="33"/>
  <c r="F98" i="30"/>
  <c r="C14" i="29" s="1"/>
  <c r="F110" i="30"/>
  <c r="C118" i="30"/>
  <c r="F118" i="30" s="1"/>
  <c r="F89" i="30"/>
  <c r="F74" i="30"/>
  <c r="F13" i="30"/>
  <c r="F29" i="30" s="1"/>
  <c r="F25" i="32"/>
  <c r="C36" i="29" s="1"/>
  <c r="C37" i="29" s="1"/>
  <c r="F25" i="31"/>
  <c r="C29" i="29" s="1"/>
  <c r="C30" i="29" s="1"/>
  <c r="F121" i="30"/>
  <c r="C16" i="29" s="1"/>
  <c r="F38" i="30"/>
  <c r="C47" i="30"/>
  <c r="F47" i="30" s="1"/>
  <c r="F134" i="30"/>
  <c r="C42" i="33" l="1"/>
  <c r="E8" i="47" s="1"/>
  <c r="F48" i="30"/>
  <c r="C11" i="29" s="1"/>
  <c r="C20" i="29"/>
  <c r="C15" i="29"/>
  <c r="C13" i="29"/>
  <c r="C12" i="29"/>
  <c r="C10" i="29"/>
  <c r="C21" i="29" l="1"/>
  <c r="C39" i="29"/>
  <c r="C17" i="29"/>
  <c r="G24" i="28"/>
  <c r="G21" i="28"/>
  <c r="G18" i="28"/>
  <c r="G15" i="28"/>
  <c r="G9" i="28"/>
  <c r="G10" i="28" s="1"/>
  <c r="C33" i="25" s="1"/>
  <c r="F24" i="27"/>
  <c r="F21" i="27"/>
  <c r="F18" i="27"/>
  <c r="F15" i="27"/>
  <c r="F9" i="27"/>
  <c r="F10" i="27" s="1"/>
  <c r="C26" i="25" s="1"/>
  <c r="F138" i="26"/>
  <c r="F135" i="26"/>
  <c r="F132" i="26"/>
  <c r="F114" i="26"/>
  <c r="F111" i="26"/>
  <c r="F108" i="26"/>
  <c r="F101" i="26"/>
  <c r="F98" i="26"/>
  <c r="F92" i="26"/>
  <c r="F82" i="26"/>
  <c r="F79" i="26"/>
  <c r="F71" i="26"/>
  <c r="F65" i="26"/>
  <c r="F56" i="26"/>
  <c r="F53" i="26"/>
  <c r="F41" i="26"/>
  <c r="F28" i="26"/>
  <c r="F25" i="26"/>
  <c r="F22" i="26"/>
  <c r="F19" i="26"/>
  <c r="F16" i="26"/>
  <c r="C120" i="26"/>
  <c r="C123" i="26" s="1"/>
  <c r="F123" i="26" s="1"/>
  <c r="C68" i="26"/>
  <c r="F68" i="26" s="1"/>
  <c r="C62" i="26"/>
  <c r="F62" i="26" s="1"/>
  <c r="C38" i="26"/>
  <c r="C44" i="26" s="1"/>
  <c r="F44" i="26" s="1"/>
  <c r="C13" i="26"/>
  <c r="C125" i="26" s="1"/>
  <c r="F125" i="26" s="1"/>
  <c r="F102" i="26" l="1"/>
  <c r="C12" i="25" s="1"/>
  <c r="C23" i="29"/>
  <c r="C42" i="29" s="1"/>
  <c r="E7" i="47" s="1"/>
  <c r="G25" i="28"/>
  <c r="C34" i="25" s="1"/>
  <c r="C35" i="25" s="1"/>
  <c r="F25" i="27"/>
  <c r="C27" i="25" s="1"/>
  <c r="C28" i="25" s="1"/>
  <c r="F115" i="26"/>
  <c r="C13" i="25" s="1"/>
  <c r="F38" i="26"/>
  <c r="F72" i="26"/>
  <c r="C10" i="25" s="1"/>
  <c r="F13" i="26"/>
  <c r="F29" i="26" s="1"/>
  <c r="C8" i="25" s="1"/>
  <c r="F93" i="26"/>
  <c r="C11" i="25" s="1"/>
  <c r="F120" i="26"/>
  <c r="F126" i="26" s="1"/>
  <c r="C14" i="25" s="1"/>
  <c r="F139" i="26"/>
  <c r="C18" i="25" s="1"/>
  <c r="C47" i="26"/>
  <c r="F47" i="26" s="1"/>
  <c r="C19" i="25" l="1"/>
  <c r="F48" i="26"/>
  <c r="C9" i="25" s="1"/>
  <c r="C15" i="25" s="1"/>
  <c r="H675" i="23"/>
  <c r="H671" i="23"/>
  <c r="H665" i="23"/>
  <c r="H660" i="23"/>
  <c r="H654" i="23"/>
  <c r="H648" i="23"/>
  <c r="H642" i="23"/>
  <c r="H638" i="23"/>
  <c r="H636" i="23"/>
  <c r="H630" i="23"/>
  <c r="H624" i="23"/>
  <c r="H618" i="23"/>
  <c r="H610" i="23"/>
  <c r="A607" i="23"/>
  <c r="A612" i="23" s="1"/>
  <c r="H591" i="23"/>
  <c r="H583" i="23"/>
  <c r="H578" i="23"/>
  <c r="H574" i="23"/>
  <c r="H570" i="23"/>
  <c r="H564" i="23"/>
  <c r="H558" i="23"/>
  <c r="H552" i="23"/>
  <c r="H545" i="23"/>
  <c r="H539" i="23"/>
  <c r="H535" i="23"/>
  <c r="H533" i="23"/>
  <c r="H525" i="23"/>
  <c r="H522" i="23"/>
  <c r="H520" i="23"/>
  <c r="H514" i="23"/>
  <c r="H512" i="23"/>
  <c r="H506" i="23"/>
  <c r="H504" i="23"/>
  <c r="H496" i="23"/>
  <c r="H494" i="23"/>
  <c r="H487" i="23"/>
  <c r="H482" i="23"/>
  <c r="H477" i="23"/>
  <c r="H601" i="23" s="1"/>
  <c r="H470" i="23"/>
  <c r="A459" i="23"/>
  <c r="A472" i="23" s="1"/>
  <c r="H446" i="23"/>
  <c r="H442" i="23"/>
  <c r="H428" i="23"/>
  <c r="H418" i="23"/>
  <c r="H416" i="23"/>
  <c r="H411" i="23"/>
  <c r="H405" i="23"/>
  <c r="H403" i="23"/>
  <c r="H398" i="23"/>
  <c r="H393" i="23"/>
  <c r="H388" i="23"/>
  <c r="H383" i="23"/>
  <c r="H377" i="23"/>
  <c r="H372" i="23"/>
  <c r="H367" i="23"/>
  <c r="H360" i="23"/>
  <c r="H358" i="23"/>
  <c r="H356" i="23"/>
  <c r="H354" i="23"/>
  <c r="A343" i="23"/>
  <c r="H333" i="23"/>
  <c r="H330" i="23"/>
  <c r="H325" i="23"/>
  <c r="H320" i="23"/>
  <c r="H315" i="23"/>
  <c r="A313" i="23"/>
  <c r="H311" i="23"/>
  <c r="A308" i="23"/>
  <c r="H281" i="23"/>
  <c r="H269" i="23"/>
  <c r="H263" i="23"/>
  <c r="H255" i="23"/>
  <c r="H250" i="23"/>
  <c r="H243" i="23"/>
  <c r="H241" i="23"/>
  <c r="H236" i="23"/>
  <c r="H232" i="23"/>
  <c r="H228" i="23"/>
  <c r="H223" i="23"/>
  <c r="H216" i="23"/>
  <c r="H207" i="23"/>
  <c r="H199" i="23"/>
  <c r="H193" i="23"/>
  <c r="H188" i="23"/>
  <c r="H180" i="23"/>
  <c r="H174" i="23"/>
  <c r="H167" i="23"/>
  <c r="H163" i="23"/>
  <c r="H162" i="23"/>
  <c r="H157" i="23"/>
  <c r="H148" i="23"/>
  <c r="A143" i="23"/>
  <c r="H100" i="23"/>
  <c r="H94" i="23"/>
  <c r="H87" i="23"/>
  <c r="H83" i="23"/>
  <c r="H77" i="23"/>
  <c r="H71" i="23"/>
  <c r="H67" i="23"/>
  <c r="A60" i="23"/>
  <c r="A69" i="23" s="1"/>
  <c r="H58" i="23"/>
  <c r="H337" i="23" l="1"/>
  <c r="H450" i="23"/>
  <c r="C21" i="25"/>
  <c r="H105" i="23"/>
  <c r="H107" i="23" s="1"/>
  <c r="G10" i="22" s="1"/>
  <c r="H597" i="23"/>
  <c r="H285" i="23"/>
  <c r="H287" i="23" s="1"/>
  <c r="G11" i="22" s="1"/>
  <c r="A150" i="23"/>
  <c r="A479" i="23"/>
  <c r="A484" i="23" s="1"/>
  <c r="H603" i="23"/>
  <c r="G14" i="22" s="1"/>
  <c r="A159" i="23"/>
  <c r="H339" i="23"/>
  <c r="G12" i="22" s="1"/>
  <c r="H452" i="23"/>
  <c r="G13" i="22" s="1"/>
  <c r="H680" i="23"/>
  <c r="A73" i="23"/>
  <c r="A317" i="23"/>
  <c r="A362" i="23"/>
  <c r="A620" i="23"/>
  <c r="H686" i="23"/>
  <c r="C40" i="25" l="1"/>
  <c r="E6" i="47" s="1"/>
  <c r="E11" i="47" s="1"/>
  <c r="D6" i="46" s="1"/>
  <c r="H688" i="23"/>
  <c r="G15" i="22" s="1"/>
  <c r="G18" i="22" s="1"/>
  <c r="D7" i="46" s="1"/>
  <c r="A369" i="23"/>
  <c r="A79" i="23"/>
  <c r="A85" i="23" s="1"/>
  <c r="A322" i="23"/>
  <c r="A327" i="23" s="1"/>
  <c r="A166" i="23"/>
  <c r="A489" i="23"/>
  <c r="A498" i="23" s="1"/>
  <c r="A626" i="23"/>
  <c r="A632" i="23" l="1"/>
  <c r="A640" i="23" s="1"/>
  <c r="D8" i="46"/>
  <c r="A332" i="23"/>
  <c r="A335" i="23" s="1"/>
  <c r="A508" i="23"/>
  <c r="A516" i="23" s="1"/>
  <c r="A169" i="23"/>
  <c r="A176" i="23" s="1"/>
  <c r="A89" i="23"/>
  <c r="A96" i="23" s="1"/>
  <c r="A102" i="23" s="1"/>
  <c r="A374" i="23"/>
  <c r="A644" i="23" l="1"/>
  <c r="A529" i="23"/>
  <c r="A537" i="23" s="1"/>
  <c r="A182" i="23"/>
  <c r="A190" i="23" s="1"/>
  <c r="A379" i="23"/>
  <c r="A650" i="23" l="1"/>
  <c r="A656" i="23" s="1"/>
  <c r="A662" i="23" s="1"/>
  <c r="A668" i="23" s="1"/>
  <c r="A673" i="23" s="1"/>
  <c r="A385" i="23"/>
  <c r="A541" i="23"/>
  <c r="A195" i="23"/>
  <c r="A677" i="23" l="1"/>
  <c r="A683" i="23" s="1"/>
  <c r="A547" i="23"/>
  <c r="A554" i="23" s="1"/>
  <c r="A560" i="23" s="1"/>
  <c r="A566" i="23" s="1"/>
  <c r="A572" i="23" s="1"/>
  <c r="A576" i="23" s="1"/>
  <c r="A580" i="23" s="1"/>
  <c r="A585" i="23" s="1"/>
  <c r="A593" i="23" s="1"/>
  <c r="A599" i="23" s="1"/>
  <c r="A390" i="23"/>
  <c r="A201" i="23"/>
  <c r="A209" i="23" s="1"/>
  <c r="A218" i="23" l="1"/>
  <c r="A225" i="23" s="1"/>
  <c r="A395" i="23"/>
  <c r="A230" i="23" l="1"/>
  <c r="A234" i="23" s="1"/>
  <c r="A238" i="23" s="1"/>
  <c r="A245" i="23" s="1"/>
  <c r="A252" i="23" s="1"/>
  <c r="A257" i="23" s="1"/>
  <c r="A265" i="23" s="1"/>
  <c r="A271" i="23" s="1"/>
  <c r="A283" i="23" s="1"/>
  <c r="A400" i="23"/>
  <c r="A407" i="23" s="1"/>
  <c r="A413" i="23" s="1"/>
  <c r="A420" i="23" s="1"/>
  <c r="A430" i="23" s="1"/>
  <c r="A444" i="23" s="1"/>
  <c r="A448" i="23" s="1"/>
</calcChain>
</file>

<file path=xl/sharedStrings.xml><?xml version="1.0" encoding="utf-8"?>
<sst xmlns="http://schemas.openxmlformats.org/spreadsheetml/2006/main" count="2841" uniqueCount="828">
  <si>
    <t>kos</t>
  </si>
  <si>
    <t>m2</t>
  </si>
  <si>
    <t>m1</t>
  </si>
  <si>
    <t>m3</t>
  </si>
  <si>
    <t>2.0</t>
  </si>
  <si>
    <t>ZEMELJSKA DELA</t>
  </si>
  <si>
    <t>SKUPAJ:</t>
  </si>
  <si>
    <t>kg</t>
  </si>
  <si>
    <t>ur</t>
  </si>
  <si>
    <t>GRADBENA DELA</t>
  </si>
  <si>
    <t>m</t>
  </si>
  <si>
    <t>kpl</t>
  </si>
  <si>
    <t>A.   GRADBENO OBRTNIŠKA DELA:</t>
  </si>
  <si>
    <t>I.       ZEMELJSKA DELA NA RS 17</t>
  </si>
  <si>
    <t>II.      BETONSKO ZIDARSKA DELA</t>
  </si>
  <si>
    <t>III.    OPAŽI IN ODRI</t>
  </si>
  <si>
    <t>IV.    MONTAŽERSKA DELA</t>
  </si>
  <si>
    <t>V.     ZUNANJA UREDITEV</t>
  </si>
  <si>
    <t>VI.   PRIKLJUČNI PLINOVODI RS 17</t>
  </si>
  <si>
    <t>SKUPAJ  =</t>
  </si>
  <si>
    <t>POPISI MATERIALA IN DEL S KOLIČINAMI IN PREDRAČUNOM</t>
  </si>
  <si>
    <t xml:space="preserve">       RS 17, VRTAČA,</t>
  </si>
  <si>
    <t xml:space="preserve">      GRADBENA DELA</t>
  </si>
  <si>
    <t>SPLOŠNO</t>
  </si>
  <si>
    <t>1. OBJEKT</t>
  </si>
  <si>
    <t>Predmet projekta je izgradnja nove regulacijske postaje RS-17 in gradnja dveh novih parkirišč ob postaji.</t>
  </si>
  <si>
    <t>2. OBSEG DEL</t>
  </si>
  <si>
    <t xml:space="preserve">Na območju predvidene postaje se poruši in odstrani obstoječa zunanja ureditev (asfaltno parkirišče, </t>
  </si>
  <si>
    <t xml:space="preserve">travnata površina) Na mestu vgradnje nove regulatorske postaje se izvede izkop za novo AB talno ploščo </t>
  </si>
  <si>
    <t>postaje RS17 skupaj  s temeljenjem in izdelavo vodotesnega AB jaška.</t>
  </si>
  <si>
    <t xml:space="preserve">Pred betoniranjem AB jaška, se pripravi podložni beton s slepim vertikalnim opažem in </t>
  </si>
  <si>
    <t xml:space="preserve">predhodno pripravljeno hidroizolacijo. Nov AB jašek sidramo na temelj in novo AB talno ploščo. </t>
  </si>
  <si>
    <t>Vsi stiki med AB ploščo in temeljem in novim AB jaškom morajo biti hidroizolirani.</t>
  </si>
  <si>
    <t xml:space="preserve">V AB jašek naredimo dva preboja za dovod in odvod plina, preboji morajo biti nato </t>
  </si>
  <si>
    <t>zelo dobro hidroizlirani, da ne prepuščajo vode.</t>
  </si>
  <si>
    <t>Na novo talno ploščo se vgradi nova tipska regulacijska postaja izvedena po naročilu.</t>
  </si>
  <si>
    <t>Tipska regulacijska postaja zajema obodne nosilne AB zidove in strešno AB ploščo.</t>
  </si>
  <si>
    <t xml:space="preserve">Pred izvedbo estriha, obvezno premažemo z emulzijo. </t>
  </si>
  <si>
    <t>Estrih na koncu premažemo s protiprašno barvo.</t>
  </si>
  <si>
    <t xml:space="preserve">Nova streha se izvede iz profilirane pločevine  Trimoterm SNV 60 in jeklene konstrukcije, </t>
  </si>
  <si>
    <t>katero sidramo v AB nosilni venec po obodu objekta.</t>
  </si>
  <si>
    <t xml:space="preserve">Na novem objektu se vgradijo nove prezračevalne rešetke in vgradijo 2x nova dvokrilna vrata. </t>
  </si>
  <si>
    <t>Znotraj objekta se vgradi predelna stena s čimer pridobimo prostor za telemetrijo.</t>
  </si>
  <si>
    <t>Fasada objekta se v celoti prebarva.</t>
  </si>
  <si>
    <t>Objekt se ogradi z novo panelno ograjo.</t>
  </si>
  <si>
    <t xml:space="preserve">Na novo se postavi tudi zunanja ureditev znotraj ograje. </t>
  </si>
  <si>
    <t xml:space="preserve">do postaje se izvede nova dovozna pot s ceste do vhoda do postaje. Hkrati se izvedjo tudi nova tri </t>
  </si>
  <si>
    <t>parkirišča.</t>
  </si>
  <si>
    <t>3. ELEMENTI ZA OVREDNOTENJE</t>
  </si>
  <si>
    <t>Izvajalec del je dolžan vkalkulirati v cene za enoto naslednja dela:</t>
  </si>
  <si>
    <t xml:space="preserve"> * postavitev zaščitnih gradbiščnih ograj,</t>
  </si>
  <si>
    <t xml:space="preserve"> * stroške postavitve eventuelnih zapor, preusmeritve prometa in signalizacije,</t>
  </si>
  <si>
    <t xml:space="preserve"> * stroške postavitve in najemnine vseh transportnih naprav (GD ali podobno),</t>
  </si>
  <si>
    <t xml:space="preserve"> * stroške gradbiščne instalacije elektrike in vode ter stroške porabe,</t>
  </si>
  <si>
    <t xml:space="preserve"> * stroške ureditve gradbišča, skladno s predpisi (garderobe, WC, skladišče, </t>
  </si>
  <si>
    <t xml:space="preserve">    dovozi materiala, ipd),</t>
  </si>
  <si>
    <t xml:space="preserve"> *  taksa za mestno odlagališče za odpadni gradbeni material;</t>
  </si>
  <si>
    <t xml:space="preserve">OP.: Vse poškodbe na sosednjih objektih, ki bi nastale iz malomarnosti ali opustitve   </t>
  </si>
  <si>
    <t xml:space="preserve">        varnostnih ukrepov, bo investitor odbil izvajalcu in poplačal lastnika objekta, o  </t>
  </si>
  <si>
    <t xml:space="preserve">        čemer bo sestavljen zapisnik.</t>
  </si>
  <si>
    <t>A. GRADBENA DELA</t>
  </si>
  <si>
    <t xml:space="preserve"> I.  ZEMELJSKA DELA NA RS 17</t>
  </si>
  <si>
    <t>Obstoječa zunanja ureditev se spremeni. Porušita se obstoječi dve parkirišči in odstrani humus.</t>
  </si>
  <si>
    <t>Prometni znak</t>
  </si>
  <si>
    <t xml:space="preserve">Odstranitev  prometnega znaka, obvestilne table, </t>
  </si>
  <si>
    <t>z deponiranjem ob trasi in ponovna postavitev.</t>
  </si>
  <si>
    <t xml:space="preserve">Površinski odkop humusa in odstranitev japonskega dresnika </t>
  </si>
  <si>
    <t xml:space="preserve">Površinski odkop humusa debeline do 30 cm, z vsemi manipulacijami, </t>
  </si>
  <si>
    <t>odstranjevanje japonskega dresnika (nadzemni del in korenine)</t>
  </si>
  <si>
    <t>Za popolno odstranitev rastline je potrebno odkopati in odstraniti vse korenine.</t>
  </si>
  <si>
    <t xml:space="preserve">Nakladanje na kamion in z odvozom na stalno deponijo, </t>
  </si>
  <si>
    <t>vključno s pristojbino</t>
  </si>
  <si>
    <t>Dresnik (nadzemni del in korenine) je potrebno uničiti (sežgati)</t>
  </si>
  <si>
    <r>
      <t>m</t>
    </r>
    <r>
      <rPr>
        <vertAlign val="superscript"/>
        <sz val="10"/>
        <rFont val="Arial"/>
        <family val="2"/>
        <charset val="238"/>
      </rPr>
      <t>3</t>
    </r>
  </si>
  <si>
    <t xml:space="preserve">Odstranitev in ponovna posaditev dveh manjših obstoječih </t>
  </si>
  <si>
    <t>dreves. Sadike se deponirajo na gradbišču in ponovna vgradnja.</t>
  </si>
  <si>
    <t>Asfalt na parkirišču - rezanje in rušenje</t>
  </si>
  <si>
    <t xml:space="preserve">Rezanje, rušenje in odstranitev asfalta na vozišču, </t>
  </si>
  <si>
    <t xml:space="preserve">z vsemi manipulacijami, z odvozom na stalno deponijo </t>
  </si>
  <si>
    <t>vključno s pristojbino.</t>
  </si>
  <si>
    <r>
      <t>m</t>
    </r>
    <r>
      <rPr>
        <vertAlign val="superscript"/>
        <sz val="10"/>
        <rFont val="Arial"/>
        <family val="2"/>
        <charset val="238"/>
      </rPr>
      <t>2</t>
    </r>
  </si>
  <si>
    <t>Betonski robniki - obstoječi</t>
  </si>
  <si>
    <t xml:space="preserve">Rušenje obrobe iz betonskih robnikov vseh vrst </t>
  </si>
  <si>
    <r>
      <t>m</t>
    </r>
    <r>
      <rPr>
        <vertAlign val="superscript"/>
        <sz val="10"/>
        <rFont val="Arial"/>
        <family val="2"/>
        <charset val="238"/>
      </rPr>
      <t>1</t>
    </r>
  </si>
  <si>
    <t>Zakoličba objekta RS 17</t>
  </si>
  <si>
    <t>Zakoličba objekta in izdelava zakoličbenega načrta.</t>
  </si>
  <si>
    <t>Izkop za AB jašek pod talno ploščo</t>
  </si>
  <si>
    <t>Izkop strojni, kot tudi ročni za poglobljeni del objekta</t>
  </si>
  <si>
    <t>pod AB talno ploščo za izvedbo novega AB jaška</t>
  </si>
  <si>
    <t>transport do kamiona, odlaganje in odvoz na stalno deponijo,</t>
  </si>
  <si>
    <t>Izkop za temelje objekta</t>
  </si>
  <si>
    <t xml:space="preserve">Strojni izkop v terenu III. kategorije za temelje objekta </t>
  </si>
  <si>
    <t>z nakladanjem na kamion in odvozom materiala na stalno deponijo</t>
  </si>
  <si>
    <t>Nepredvidena  dela</t>
  </si>
  <si>
    <t xml:space="preserve">Nepredvidena dela odobrena s strani nadzora in </t>
  </si>
  <si>
    <t>obračunana po analizi cen v skladu s kalkulativnimi elementi.</t>
  </si>
  <si>
    <t>%</t>
  </si>
  <si>
    <t xml:space="preserve">   II.  BETONSKO ZIDARSKA DELA</t>
  </si>
  <si>
    <t xml:space="preserve">Vgrajeni material mora po kvaliteti ustrezati določilom veljavnih tehničnih predpisov in </t>
  </si>
  <si>
    <t xml:space="preserve">veljavnim standardom. Granulacija agregata mora biti sestavljena tako, da je v skladu </t>
  </si>
  <si>
    <t xml:space="preserve">z veljavnimi tehničnimi pogoji za želeno kvaliteto betona. Vsi gramozni materiali za ta </t>
  </si>
  <si>
    <t xml:space="preserve">dela morajo biti prani. Za betoniranje ene celotne konstrukcije je uporabiti izključno </t>
  </si>
  <si>
    <t xml:space="preserve">samo eno vrsto cementa. Kvaliteto cementa, granulacije in betonov je ugotavljati </t>
  </si>
  <si>
    <t xml:space="preserve">sprotno skladno z veljavnimi tehničnimi predpisi. Prekinitev betona je izvršiti v skladu </t>
  </si>
  <si>
    <t>z navodili statika in veljavnimi predpisi.</t>
  </si>
  <si>
    <t xml:space="preserve">Armatura mora biti položena tako, da ostane pri betoniranju v osnovnem položaju, </t>
  </si>
  <si>
    <t xml:space="preserve">ter da beton izpolni vse votline med armaturo in opažem. Po odstranitvi notranjih  </t>
  </si>
  <si>
    <t xml:space="preserve">opažov, se armatura ne sme nikjer videti. </t>
  </si>
  <si>
    <t xml:space="preserve">Betonska konstrukcija mora biti po odstranitvi opaža popolnoma ravna - vidni beton. </t>
  </si>
  <si>
    <t xml:space="preserve">Pred betoniranjem je treba opaže dobro namočiti z vodo, kalupe pa napojiti z </t>
  </si>
  <si>
    <t xml:space="preserve">opažnim oljem. </t>
  </si>
  <si>
    <t>Vgrajevanje za vse konstrukcije strojno s primernimi opažnimi ali igla vibratorji.</t>
  </si>
  <si>
    <t>Beton je treba med vezanjem zaščititi pred delovanjem sonca s polivanjem.</t>
  </si>
  <si>
    <t xml:space="preserve">V primeru nevarnosti, da beton zmrzne, ga je potrebno primerno zaščititi ali </t>
  </si>
  <si>
    <t>dodajati ustrezne dodatke.</t>
  </si>
  <si>
    <t xml:space="preserve">Pri betoniranju konstrukcij vbetonirati lesene vložke, škatle, šablone, cevi, okvirje, </t>
  </si>
  <si>
    <t xml:space="preserve">omarice, žice in vse tiste elemente, ki pridejo v poštev za pritrditev razvodov </t>
  </si>
  <si>
    <t>inštalacij v izogib kasnejšim posegom, ki ponovno zrahljajo že injektirane in</t>
  </si>
  <si>
    <t xml:space="preserve"> utrjene zidove.</t>
  </si>
  <si>
    <t>V enotni ceni za betonska in železobetonska dela so upoštevani naslednji elementi:</t>
  </si>
  <si>
    <t>a./ vse potrebno delo od mešanja betona do vgraditve in zaščite konstrukcije,</t>
  </si>
  <si>
    <t>b./ ves potreben material,</t>
  </si>
  <si>
    <t>c./ zaščita betona pred vročino in mrazom in neprimerno atmosfersko vodo,</t>
  </si>
  <si>
    <t>d./ vsi pomožni odri z dohodi in premeščanjem do višine 3,5m,</t>
  </si>
  <si>
    <t xml:space="preserve">e./ Dobava in polaganje folije iz geotekstila, na opaž oz. na nasutje iz Lecatona, </t>
  </si>
  <si>
    <t xml:space="preserve">     pred polaganjem armature, folija mora biti izvedena tako, da tesni! </t>
  </si>
  <si>
    <t xml:space="preserve">f./ pri armaturi je zajeti ves izdelavni material in delo pri izdelavi ter vezanje pri </t>
  </si>
  <si>
    <t xml:space="preserve">    polaganju vključno s PVC podložkami;</t>
  </si>
  <si>
    <t xml:space="preserve">Dobava in strojno vgrajevanje podložnega </t>
  </si>
  <si>
    <t xml:space="preserve">betona C16/20, deb. 10 cm, frakcije 0/31mm </t>
  </si>
  <si>
    <t>prereza 0,10 m3/m2.</t>
  </si>
  <si>
    <t xml:space="preserve">    - podbetoniranje in obbetoniranje temelja in AB jaška</t>
  </si>
  <si>
    <t xml:space="preserve">    - priprava ravne površine za izvedbo hidroizolacije nove AB kinete</t>
  </si>
  <si>
    <t xml:space="preserve">Dobava in vgrajevanje betona C25/30, </t>
  </si>
  <si>
    <t xml:space="preserve">frakcije 0/31 mm prereza med </t>
  </si>
  <si>
    <t xml:space="preserve">0,30 m3/m2/m1, (AB jašek, </t>
  </si>
  <si>
    <t>temelj in talna plošča v debelini 10 cm).</t>
  </si>
  <si>
    <t>V talno ploščo in jašek se vgrajuje vodotesen beton.</t>
  </si>
  <si>
    <t xml:space="preserve">Spoj med AB zidom in AB talno ploščo jaška pa je zaščiten  </t>
  </si>
  <si>
    <t>s hidroizolacijo HIDROTES PLUS</t>
  </si>
  <si>
    <t xml:space="preserve">Izvedba dveh prebojev skozi AB jašek  </t>
  </si>
  <si>
    <t>za dovod in odvod plinskih instalacij</t>
  </si>
  <si>
    <t>preboja so velikosti</t>
  </si>
  <si>
    <t>1 x fi 250 mm</t>
  </si>
  <si>
    <t>1 x fi 300 mm</t>
  </si>
  <si>
    <t>ocena! (natančno globino vrtanja se določi na terenu ob samem izkopu)</t>
  </si>
  <si>
    <t xml:space="preserve">Izvedba AB preklad ob novih rešetkah </t>
  </si>
  <si>
    <t xml:space="preserve">Izdelava horizontalne in vertikalne hidroizolacije (HHI), </t>
  </si>
  <si>
    <t>hidroizolacija PREPRUFE 300R,</t>
  </si>
  <si>
    <t>hidroizolacijo položimo na podložni beton</t>
  </si>
  <si>
    <t>in slepi opaž zidov jaška</t>
  </si>
  <si>
    <t>*zelo dobro se izolira vse preboje, da ne pride do udora vode!.</t>
  </si>
  <si>
    <t xml:space="preserve">Izdelava hidroizolacije na stiku zid in talna plošča, </t>
  </si>
  <si>
    <t>talna plošča jaška in stene jaška</t>
  </si>
  <si>
    <t>s hidroizolacijskim trakom PREPRUFE PLOČEVINO,</t>
  </si>
  <si>
    <t>položeno po celem obodu AB jaška v osi zidu.</t>
  </si>
  <si>
    <t xml:space="preserve">Izdelava plavajočega estriha – ravnanje </t>
  </si>
  <si>
    <t xml:space="preserve">in strojna gladitev. Estrih je debeline 5 cm, </t>
  </si>
  <si>
    <t>estrih izveden s steklenimi vlakni</t>
  </si>
  <si>
    <t xml:space="preserve">Pred samo izvedbo estriha mora biti obstoječi </t>
  </si>
  <si>
    <t xml:space="preserve">betonski tlak premazan z emulzijo za boljši </t>
  </si>
  <si>
    <t>sprijem obstoječega in novega betona!</t>
  </si>
  <si>
    <t>Dobava in vgradnja montažnega AB objekta (zidovi in strešna plošča).</t>
  </si>
  <si>
    <t>Postaja je izvedena po naročilu in se vgradi direktno na talno ploščo.</t>
  </si>
  <si>
    <t>Ustreza montažni AB objekt podjetja IGM SAVA, Velika vas, Leskovec pri Krškem.</t>
  </si>
  <si>
    <t>kom</t>
  </si>
  <si>
    <t>Pozidanje, zaključevanje, zapiranje odprtin</t>
  </si>
  <si>
    <t>nad zgornjim robom zidu do strehe objekta.</t>
  </si>
  <si>
    <t xml:space="preserve">pozida se s siporeks bloki deb. 20 cm in lepilnim vezivom, </t>
  </si>
  <si>
    <t>gladitvijo ter zatesnitvijo površine.</t>
  </si>
  <si>
    <t xml:space="preserve">Naprava grobega in finega notranjega </t>
  </si>
  <si>
    <t xml:space="preserve">stenskega ometa iz GPM 1:3:9 in </t>
  </si>
  <si>
    <t xml:space="preserve">FPM 1:3 s predhodnim cementnim </t>
  </si>
  <si>
    <t>obrizgom sten, vključno z vsemi pomožnimi deli;</t>
  </si>
  <si>
    <t>(omet je lahko strojno ali ročno izveden).</t>
  </si>
  <si>
    <t>Notranje stene objekta in strešne plošče.</t>
  </si>
  <si>
    <t xml:space="preserve">Izdelava finalnega sloja z  EPOKSI </t>
  </si>
  <si>
    <t>NEISKREČIM ANTISTATIČNIM PREMAZOM</t>
  </si>
  <si>
    <t>Yupos AST deb. 2-3 mm</t>
  </si>
  <si>
    <t>Po končani izvedbi je potrebno napraviti meritev prevodnosti tlaka.</t>
  </si>
  <si>
    <t xml:space="preserve">   - komplet ves tlak</t>
  </si>
  <si>
    <t xml:space="preserve">   - vsi stiki "vogali" tlaka s stenami do 20 cm v višino</t>
  </si>
  <si>
    <t xml:space="preserve">   - kompletna kanaleta, tlak kot stena</t>
  </si>
  <si>
    <t xml:space="preserve">Vzidava manjših izdelkov iz </t>
  </si>
  <si>
    <t xml:space="preserve">medeninastih ploščatih profilov za </t>
  </si>
  <si>
    <t xml:space="preserve">zaščito horizontalnih robov – pragov, </t>
  </si>
  <si>
    <t>rob med tlakom in jaškom. Dim. profilov 5/50/50 mm</t>
  </si>
  <si>
    <t>ocena!</t>
  </si>
  <si>
    <t>Slikanje fasade z vodoobstojno barvo z vsemi</t>
  </si>
  <si>
    <t>predhodnimi fazami dela.</t>
  </si>
  <si>
    <t>Fasada iz akrilnega zaribanega ometa 2,5 mm, JUB</t>
  </si>
  <si>
    <t xml:space="preserve">Fasadni cokel - fasadna akrilna barva RAL 8017 </t>
  </si>
  <si>
    <t>v višini 30 cm od terena.</t>
  </si>
  <si>
    <t xml:space="preserve">Čiščenje komplet prostorov v razviti </t>
  </si>
  <si>
    <t>izmeri – notranje površine objekta.</t>
  </si>
  <si>
    <t xml:space="preserve">Pomoč obrtnikom in instalaterjem </t>
  </si>
  <si>
    <t>v delu – ocena.</t>
  </si>
  <si>
    <t xml:space="preserve">delo PK           </t>
  </si>
  <si>
    <t xml:space="preserve">     ur   </t>
  </si>
  <si>
    <t xml:space="preserve">delo KV           </t>
  </si>
  <si>
    <t>Betonska in AB dela - 2 x podložna plošča za zasun</t>
  </si>
  <si>
    <t>Nabava, transport in vgrajevanje betona C 25/30</t>
  </si>
  <si>
    <t xml:space="preserve">v podložnio ploščo debeline 25 cm, </t>
  </si>
  <si>
    <t xml:space="preserve">velikosti 1,5 x 1,5 m, armirane z armaturno mrežo, </t>
  </si>
  <si>
    <t>ki služi  kot nosilec za oljni zasun.</t>
  </si>
  <si>
    <t>Armaturna mreža</t>
  </si>
  <si>
    <t xml:space="preserve">Dobava in vgrajevanje armaturne mreže MAG 500/560 </t>
  </si>
  <si>
    <t>z vsemi fazami dela in transporti</t>
  </si>
  <si>
    <t>Zaščitni jašek iz rebraste PE cevi</t>
  </si>
  <si>
    <t xml:space="preserve">Dobava materiala in izdelava jaška iz rebraste PE cevi fi 120 cm, </t>
  </si>
  <si>
    <t>globine do 3,0 m, vključno s postavitvijo na AB podložno ploščo.</t>
  </si>
  <si>
    <t>Skupaj z LTŽ 80/80 cm povoznim pokrovom nosilnosti 25 ton.</t>
  </si>
  <si>
    <t xml:space="preserve">Pokrov na jašku mora biti poln (brez rež po obodu). </t>
  </si>
  <si>
    <t>vključno z vsemi potrebnimi manipulacijami in izkopom.</t>
  </si>
  <si>
    <t>Izvrtina  v jašek</t>
  </si>
  <si>
    <t xml:space="preserve">Izdelava izvrtine za prehod cevi v jašku,  odvoz odpadnega materiala na stalno deponijo. </t>
  </si>
  <si>
    <t xml:space="preserve">Po montaži cevi prekritje izvrtine z izolacijskim materialom - Izotekt T4 in zaščito izolacije. </t>
  </si>
  <si>
    <t>Izvrtina podana: cca. 0,7x0,5 m</t>
  </si>
  <si>
    <t>Prostor za telemetrijo - vgradnja predelne stene</t>
  </si>
  <si>
    <t>Dobava in vgrajevanje opečnatega zidu iz modularne opeke M20 (19x19x29cm)</t>
  </si>
  <si>
    <t>za izdelavo predelne stene med glavnim prostorom in prostorom telemetrije</t>
  </si>
  <si>
    <t>v dimenziji 2,80x2,50 m in debelino stene 10 cm.</t>
  </si>
  <si>
    <t>s kompletnim finim ometom in obbetoniranje AB stropne plošče</t>
  </si>
  <si>
    <t xml:space="preserve">Predelna stena se pozida do strešne plošče. </t>
  </si>
  <si>
    <t xml:space="preserve">Spoj med zidom in AB talno ploščo pa je zaščiten  </t>
  </si>
  <si>
    <t xml:space="preserve">V poziciji upoštevati tudi dobavo in vzidavo kabelskega sifona (2 kom) </t>
  </si>
  <si>
    <t>za razmejitev Ex prostorov.</t>
  </si>
  <si>
    <t xml:space="preserve">   III.  OPAŽI IN ODRI</t>
  </si>
  <si>
    <t xml:space="preserve">Material za izdelavo opažev in odrov mora po kvaliteti ustrezati veljavnim tehničnim </t>
  </si>
  <si>
    <t>predpisom.</t>
  </si>
  <si>
    <t xml:space="preserve">Pri odrih so upoštevani samo tisti odri, ki niso upoštevani že pri posameznih delih. </t>
  </si>
  <si>
    <t>Ti odri so fasadni odri, delovni odri in odri za delo na višini.</t>
  </si>
  <si>
    <t xml:space="preserve">Opaži za AB konstrukcije morajo biti izdelani v skladu z načrtom glede na težo </t>
  </si>
  <si>
    <t xml:space="preserve">betona z armaturo ter vse obremenitve, s katero je konstrukcija obremenjena, </t>
  </si>
  <si>
    <t>dokler se beton sam ne nosi.</t>
  </si>
  <si>
    <t>Opaži za AB vidni beton morajo biti izvedeni zelo kvalitetno, brez vidnih preklopov opaža</t>
  </si>
  <si>
    <t>V enotni ceni so zajeti naslednji elementi:</t>
  </si>
  <si>
    <t>*  vsa pomožna dela in delo za izdelavo,</t>
  </si>
  <si>
    <t>*  ves material,</t>
  </si>
  <si>
    <t>*  pomožni odri z dohodi,</t>
  </si>
  <si>
    <t>*  vas pomožna sredstva,</t>
  </si>
  <si>
    <t xml:space="preserve">Opaženje, razopaževanje in čiščenje </t>
  </si>
  <si>
    <t xml:space="preserve">lesa za izdelavo opaža </t>
  </si>
  <si>
    <t xml:space="preserve">AB jaška, H zidov jaška= 180 cm, </t>
  </si>
  <si>
    <t>Dvostranski opaž pasovnih temeljev,</t>
  </si>
  <si>
    <t>razopaženje, čiščenje in zlaganje lesa, vključno s transporti.</t>
  </si>
  <si>
    <t>Dobava, montaža in demontaža cevnega,</t>
  </si>
  <si>
    <t xml:space="preserve">premičnega, delovnega odra, višine do </t>
  </si>
  <si>
    <t>2,00 m – odri za zidanje.</t>
  </si>
  <si>
    <t>Dvostranski opaž iz gladkih plošč</t>
  </si>
  <si>
    <t xml:space="preserve">Izdelava, montaža in demontaža </t>
  </si>
  <si>
    <t>dvostranskega opaža iz gladkih plošč in desk za temeljno AB ploščo.</t>
  </si>
  <si>
    <t>lesa za izdelavo opaža predelne stene</t>
  </si>
  <si>
    <t>H zidov = 2,50 m</t>
  </si>
  <si>
    <t>Zidarska pomoč pri izvedbi montažnih del.</t>
  </si>
  <si>
    <t xml:space="preserve">IV. MONTAŽERSKA DELA   </t>
  </si>
  <si>
    <t>Montaža komplet strehe iz profilirane pločevine Trimoterm SNV 60 mm</t>
  </si>
  <si>
    <t>z vso pripadajočo jekleno konstrukcijo</t>
  </si>
  <si>
    <t xml:space="preserve">in sidranjem jeklene nosilne konstrukcije </t>
  </si>
  <si>
    <t>v AB stropno ploščo (nosilni venec) po obodu objekta.</t>
  </si>
  <si>
    <t>zajeti ves material in vse delo!</t>
  </si>
  <si>
    <t>Vsi kovinski deli morajo biti ozemljeni!</t>
  </si>
  <si>
    <t xml:space="preserve">    - material S235JR; AKZ (peskanje Sa 2,5), </t>
  </si>
  <si>
    <t xml:space="preserve">    1 x temeljni premaz (30 mikronov), 2 x pokrivni premaz</t>
  </si>
  <si>
    <t xml:space="preserve">    (Rezistol emajl VA 2 x 30 mikronov), skupna deb.</t>
  </si>
  <si>
    <t xml:space="preserve">    AKZ 90 mikronov; Ral 8017</t>
  </si>
  <si>
    <t>kritina</t>
  </si>
  <si>
    <t>neoprenski trak šir. 20 cm</t>
  </si>
  <si>
    <t>slemenjak-aluminijasta pločevina</t>
  </si>
  <si>
    <t>elastični kit, pritrdilni material, tesnilni trak</t>
  </si>
  <si>
    <t>Jeklena strešna konstrukcija</t>
  </si>
  <si>
    <t>Dobava in montaža jeklene strešne konstrukcije, sestavljene iz jeklenih profilov</t>
  </si>
  <si>
    <t>vključno z vsem pritrdilnim materialom, vsemi transporti in uporabo</t>
  </si>
  <si>
    <t>avtodvigala. Konstrukcija mora biti očiščena rje, dvakrat minizirana in</t>
  </si>
  <si>
    <t>dvakrat prebarvana s končno barvo.</t>
  </si>
  <si>
    <t xml:space="preserve">Montaža in dobava, oblačenja kompletne jeklene nosilne konstrukcije </t>
  </si>
  <si>
    <t>atike strehe z OSB ploščami, debelina lesenih vlaknenih plošč je 2,0 cm.</t>
  </si>
  <si>
    <t xml:space="preserve">Kot podkonstrukcija za finalno izvedbo atike z barvano aluminij pločevino. </t>
  </si>
  <si>
    <t xml:space="preserve">Izdelava, dobava in montaža kleparskih elementov atike strehe </t>
  </si>
  <si>
    <t>objekta iz Alu 0,6 mm, barvane pločevine, vključno</t>
  </si>
  <si>
    <t xml:space="preserve">z vijačnim materialom; </t>
  </si>
  <si>
    <t>Izdelava, dobava in montaža visečih strešnih žlebov</t>
  </si>
  <si>
    <t>iz aluminijaste pločevine, razvite širine 33 cm, s kljukami</t>
  </si>
  <si>
    <t>iz ploščatega železa, vključno s spojnim in tesnilnim materialom</t>
  </si>
  <si>
    <t>ter vsemi transporti.</t>
  </si>
  <si>
    <t>Izdelava in montaža strešnih odtočnih cevi fi 8 cm</t>
  </si>
  <si>
    <t xml:space="preserve">iz aluminijaste pločevine, vključno s spojnim in </t>
  </si>
  <si>
    <t>pritrdilnim materialom, kovinskimi objemakami ter vsemi transporti.</t>
  </si>
  <si>
    <t>Izdelava, dobava in montaža snegobrana iz ploščatega železa,</t>
  </si>
  <si>
    <t xml:space="preserve">vključno z vsem pritrdilnim materialom, dvakrat minizirana </t>
  </si>
  <si>
    <t xml:space="preserve"> in dvakrat prebarvana s končno barvo.</t>
  </si>
  <si>
    <t>Vgrajevanje kovinskih okvirjev aluminijastih prezračevalnih rešetk,</t>
  </si>
  <si>
    <t>vključno s transporti in pomožnimi deli.</t>
  </si>
  <si>
    <t>vgradnja v zid objekta in dvokrilna vrata.</t>
  </si>
  <si>
    <t>Nabava, dobava in vgradnja elementov</t>
  </si>
  <si>
    <t>(prezračevalne rešetke za ventilacijo prostorov),</t>
  </si>
  <si>
    <t>Aluminij pobarvana prezračevalna rešetka dim. 60/40 cm - zid objekta</t>
  </si>
  <si>
    <t>Aluminij pobarvana prezračevalna rešetka dim. 82,5/52,5 cm - dvokrilna vrata</t>
  </si>
  <si>
    <t>Nabava, dobava in vgradnja elementov,</t>
  </si>
  <si>
    <t>(pohodna rešetke nad AB jaškom)</t>
  </si>
  <si>
    <t>FeZn barvana pohodna rešetka dim. 100/150</t>
  </si>
  <si>
    <t>rešetka se izvede iz več enakih kosov.</t>
  </si>
  <si>
    <t xml:space="preserve">Nabava, dobava in vgradnja </t>
  </si>
  <si>
    <t>jeklene zaščitne cevi dolžine cca. 260 mm (se določi ob samem izkopu in izvedbi!),</t>
  </si>
  <si>
    <t>jeklo DN 300, v AB jašku debeline 10 cm</t>
  </si>
  <si>
    <t>jeklo DN 250, v AB jašku debeline 10 cm</t>
  </si>
  <si>
    <t>Montaža in dobava dvokrilnih vrat, vključno z okovjem,</t>
  </si>
  <si>
    <t>kljuko in ključavnico - cilinder. Kovinska pobarvana z AKZ zaščito</t>
  </si>
  <si>
    <t>po priloženi recepturi. S polnilom za protihrupno zaščito.</t>
  </si>
  <si>
    <t>Montaža s sidri. RAL 8017.</t>
  </si>
  <si>
    <t>Predpriprava površine: čiščenje in razmaščevanje ter rahlo brušenje.</t>
  </si>
  <si>
    <t xml:space="preserve">Temeljni premaz - EPOLOR SPECIAL B </t>
  </si>
  <si>
    <t>Pokrivni premaz - REZISTOL emajl 2K PUR</t>
  </si>
  <si>
    <t>dvokrilna vrata dim. 256/230 cm EL-60</t>
  </si>
  <si>
    <t>Dobava in postavitev tipske montažne železne varnostne ograje višine 2,00 m</t>
  </si>
  <si>
    <t>iz panelnih elementov in stebrov, vključno z dvokrilnimi vrati dim. 3,00/2,00 m</t>
  </si>
  <si>
    <t>kot naprimer IMPOL tip. 20/2/6 višine 2,0 m.</t>
  </si>
  <si>
    <t>Vključno s potrebnimi zveznimi temelji z betonskim nastavkom višine do 20 cm nad terenom.</t>
  </si>
  <si>
    <t xml:space="preserve">Debelina žice panelnih elementov je 5,0 mm, velikost odprtine mreže je max. </t>
  </si>
  <si>
    <t>200x55 mm in potrebne ojačitve. Vratno krilo ima urejeno zaklepanje s sistemskim</t>
  </si>
  <si>
    <t>cilindričnim vložkom, večje krilo se zaklepa s talnim zapiralom.</t>
  </si>
  <si>
    <t>Vsi železni elementi so dvakrat vroče cinkani in končno obdelani v zeleni barvi</t>
  </si>
  <si>
    <t>(RAL 6005). Pozicija vsebuje tudi vse potrebne druge betone, izkope in zasipe,</t>
  </si>
  <si>
    <t>beton mora biti zmrzlinsko odporen in kovinski deli ozemljeni</t>
  </si>
  <si>
    <t>(varjena ograja Stroj Kovina ali podobna).</t>
  </si>
  <si>
    <t>Način sistem pritrditve panelov na stebre po sistemu KOČEVAR.</t>
  </si>
  <si>
    <t xml:space="preserve">Oprema regulatorske postaje s potrebnimi napisi, navodili in </t>
  </si>
  <si>
    <t>omarico za prvo pomoč.</t>
  </si>
  <si>
    <t xml:space="preserve">V. ZUNANJA UREDITEV   </t>
  </si>
  <si>
    <t>GRADNJA</t>
  </si>
  <si>
    <t>Novi betonski tlakovci - peščena podlaga</t>
  </si>
  <si>
    <t xml:space="preserve">Izdelava kompletne sestave tlaka okoli objekta do ograje </t>
  </si>
  <si>
    <t>na utrjeno nasutje, ki ga je zajeti v ceni, v naklonih po projektu, v sestavi:</t>
  </si>
  <si>
    <t>*  širok strojni izkop, globine odstranitve cca. 40 cm</t>
  </si>
  <si>
    <t xml:space="preserve">   in odvoz materiala v urejeno deponijo v oddaljenosti 15 km vključno s pristojbino</t>
  </si>
  <si>
    <t xml:space="preserve">*  utrjeno nasutje v debelini 30 - 50 cm, </t>
  </si>
  <si>
    <t xml:space="preserve">   z utrjevanjem do trdnosti 60 Mpa, </t>
  </si>
  <si>
    <t xml:space="preserve">a.(izdelava nevezane nosilne plasti tamponskega drobljenca </t>
  </si>
  <si>
    <t xml:space="preserve">    TD 0/32 v debelini 25-30 cm)</t>
  </si>
  <si>
    <t xml:space="preserve">*  postavitev betonskih tlakovcev na peščeno podlago okoli objekta do nove ograje,   </t>
  </si>
  <si>
    <t xml:space="preserve">   z urejenim odvodnjavanjem meteornih vod</t>
  </si>
  <si>
    <t>Izvedba pasu iz Savskega proda ob novem objektu RS17</t>
  </si>
  <si>
    <t>v širini 40 cm vzdolž objekta</t>
  </si>
  <si>
    <t>Savski prod frakcije 5-15 cm,  globine 40 cm,</t>
  </si>
  <si>
    <t>med utrjenim terenom in prodom je folija Delta 100- drenažna folija</t>
  </si>
  <si>
    <t>upoštevati, izkop, utrditev terena, zasip</t>
  </si>
  <si>
    <t>Vgradnja posebne vodoprepustne tkanine oz. folije</t>
  </si>
  <si>
    <t>Namestitev posebne vodoprepustne tkanine oz. folije, ki preprečuje rast plevela.</t>
  </si>
  <si>
    <t>Tkanina se namesti po celotni površini znotraj ograje.</t>
  </si>
  <si>
    <t>Humus - vgradnja</t>
  </si>
  <si>
    <t>Strojno razgrinjanje in grobo planiranje dopeljanega novega humusa</t>
  </si>
  <si>
    <t>v povprečni deb. 20 cm, vključno z ročnim planiranjem humuziranih površin in zatravitev.</t>
  </si>
  <si>
    <t>Nova dovozna pot do RS17</t>
  </si>
  <si>
    <t>Asfalt - vgradnja vozišče 9 cm</t>
  </si>
  <si>
    <t>Dobava in vgrajevanje dvoslojnega asfalta, fino planiranje in</t>
  </si>
  <si>
    <t>valjanje podlage, obrizg  z emulzijo, obdelava stika med novim in starim asfaltom</t>
  </si>
  <si>
    <r>
      <rPr>
        <b/>
        <sz val="10"/>
        <rFont val="Times New Roman"/>
        <family val="1"/>
        <charset val="238"/>
      </rPr>
      <t>bitudrobir:</t>
    </r>
    <r>
      <rPr>
        <sz val="10"/>
        <rFont val="Times New Roman"/>
        <family val="1"/>
        <charset val="238"/>
      </rPr>
      <t xml:space="preserve"> vezana nosilna zmes AC 22 base B 50/70 A3, d = 6 cm</t>
    </r>
  </si>
  <si>
    <r>
      <rPr>
        <b/>
        <sz val="10"/>
        <rFont val="Times New Roman"/>
        <family val="1"/>
        <charset val="238"/>
      </rPr>
      <t>asfaltbeton</t>
    </r>
    <r>
      <rPr>
        <sz val="10"/>
        <rFont val="Times New Roman"/>
        <family val="1"/>
        <charset val="238"/>
      </rPr>
      <t>: vezana obrabno zaporna plast AC 8 surf B 70/100 A4,  d = 3 cm</t>
    </r>
  </si>
  <si>
    <t>Parkirišče</t>
  </si>
  <si>
    <t>Zaris nove horizonzontalne prometne signalizacije - črtena parkirišču.</t>
  </si>
  <si>
    <t>Robniki - povozni</t>
  </si>
  <si>
    <t xml:space="preserve">Vgradnja novih povoznih betonskih robnikov </t>
  </si>
  <si>
    <t>na betonsko podlago C 12/15 (0,05 m3/m).</t>
  </si>
  <si>
    <t>dimenzija 15/25 cm</t>
  </si>
  <si>
    <t>dimenzija 5/25 cm</t>
  </si>
  <si>
    <t>Kompletna izvedba komunalne ureditve, odvodnavanje</t>
  </si>
  <si>
    <t>meteorne vode s strešne površine v peskolov in ponikovalnico.</t>
  </si>
  <si>
    <t>V postavki vključena tudi povezovalna cev PVC DN 160</t>
  </si>
  <si>
    <t>Nabava in polaganje kanalizacijskih PVC cevi DN 160 mm v peščeno posteljico</t>
  </si>
  <si>
    <t>Nabava in vgradnja montažnega peskolova fi 40 iz poliestra, vključno s pokrovom</t>
  </si>
  <si>
    <t>Nabava in vgradnja betonske ponikovalnice fi 80 cm, višine do 2,0 m</t>
  </si>
  <si>
    <t>pokrovom in filtrnim slojem 10-15 mm in 15-30 mm</t>
  </si>
  <si>
    <t>GRADNJA - elekto del</t>
  </si>
  <si>
    <t>Kombiniran izkop</t>
  </si>
  <si>
    <t>Kombinirani izkop jarka za 2x fi110 mm stigmaflex elektro cev</t>
  </si>
  <si>
    <t xml:space="preserve">v terenu III. Kategorije, globine do 2,0 m.  </t>
  </si>
  <si>
    <t>strojni</t>
  </si>
  <si>
    <t>ročni</t>
  </si>
  <si>
    <t>Planiranje dna jarka</t>
  </si>
  <si>
    <t>Planiranje dna jarka z natančnostjo +,- 3 cm.</t>
  </si>
  <si>
    <t>Odvoz materiala</t>
  </si>
  <si>
    <t>Odvoz odvečnega izkopanega materiala,</t>
  </si>
  <si>
    <t>z vsemi manipulacijami na stalno deponijo,</t>
  </si>
  <si>
    <t xml:space="preserve">Zasip - posteljica </t>
  </si>
  <si>
    <t xml:space="preserve">Dobava in vgradnja posteljice z dopeljanim peskom 0/4 mm </t>
  </si>
  <si>
    <t xml:space="preserve">za posteljico in obsip cevi, do višine 10 cm nad temenom cevi </t>
  </si>
  <si>
    <t xml:space="preserve">(po detajlu iz projekta), s planiranjem in utrjevanjem. </t>
  </si>
  <si>
    <t>Natančnost izdelave posteljice je +/- 1 cm.</t>
  </si>
  <si>
    <t>Zasip - tamponski material</t>
  </si>
  <si>
    <t>Zasip jarka tamponskim materialom,</t>
  </si>
  <si>
    <t xml:space="preserve">zrnatosti od 0 do 60 mm, s komprimiranjem </t>
  </si>
  <si>
    <t>po slojih do predpisane zbitosti.</t>
  </si>
  <si>
    <t>Betonski tlakovci - peščena podlaga - vgradnja obstoječih</t>
  </si>
  <si>
    <t xml:space="preserve">Odstranitev betonskih tlakovcev vseh vrst (prane plošče, tlakovci…), </t>
  </si>
  <si>
    <t xml:space="preserve">s čiščenjem, odlaganjem na deponijo ob gradbišču in </t>
  </si>
  <si>
    <t>ponovna vgradnja obstoječih tlakovcev v peščeno podlago.</t>
  </si>
  <si>
    <t>Betonski tlakovci - peščena podlaga - vgradnja novih</t>
  </si>
  <si>
    <t>Odstranitev betonskih tlakovcev vseh vrst (prane plošče, tlakovci…) z vsemi manipulacijami,</t>
  </si>
  <si>
    <t>z odvozom na stalno deponijo, vključno s pristojbino in</t>
  </si>
  <si>
    <t>ureditvijo v prvotno stanje z vgradnjo novih tlakovcev v peščeno podlago.</t>
  </si>
  <si>
    <t>PE kabelski jašek DN 625 EL - tip Aplast</t>
  </si>
  <si>
    <t>višine 80 cm, vključno z LTŽ pokrovom v AB vencu.</t>
  </si>
  <si>
    <t>Izdelva priključka za zaščitno cev stigmaflex fi 100</t>
  </si>
  <si>
    <t>vključno z vrtanjem luknje in tesnilom.</t>
  </si>
  <si>
    <t>Dobava in strojno vgrajevanje podložnega betona C16/20</t>
  </si>
  <si>
    <t>frakcije 0/31mm, prereza 0,10 m3/m2 za</t>
  </si>
  <si>
    <t>betonski nostilec z elektro omarico (zajeto v elektro popisu)</t>
  </si>
  <si>
    <t>Izdelava betonskega temelja za elektro omarico</t>
  </si>
  <si>
    <t>Izdelava betonskega podstavka za elektro omarico</t>
  </si>
  <si>
    <t>Upoštevati opaž, beton, armaturo in zidarska dela.</t>
  </si>
  <si>
    <t>Betonski podstavek dimenzije 700x500 in višine 400 mm</t>
  </si>
  <si>
    <t>Betonski podstavek dimenzije 450x200 in višine 400 mm</t>
  </si>
  <si>
    <t>Podstavek iz betona C 25/30, postavljen na podložni beton C12/15</t>
  </si>
  <si>
    <t>Zavarovanje podzemnih instalacij (priključki)</t>
  </si>
  <si>
    <t xml:space="preserve">Zakoličba obstoječih komunalnih priključkov </t>
  </si>
  <si>
    <t xml:space="preserve">(vodovod, kanalizacija, plin, elektro, TK voj, KTV), </t>
  </si>
  <si>
    <t>ki prečkajo ali kako drugače segajo v profil izkopa za elektro cev</t>
  </si>
  <si>
    <t>VI. PRIKLJUČNI PLINOVODI POSTAJE RS 17</t>
  </si>
  <si>
    <t>Zakoličba</t>
  </si>
  <si>
    <t>Priprava gradbišča, zarisovanje trase, določitev globin izkopa in</t>
  </si>
  <si>
    <t>zakoličba trase, zavarovanje zakoličbe in izdelava zakoličbenega načrta.</t>
  </si>
  <si>
    <t>Peščena površina</t>
  </si>
  <si>
    <t xml:space="preserve">Odstranitev peščene površine debeline do 20 cm, </t>
  </si>
  <si>
    <t xml:space="preserve">z vsemi manipulacijami, z odvozom na stalno deponijo, </t>
  </si>
  <si>
    <t xml:space="preserve">vključno s pristojbino in ureditvijo v prvotno stanje. </t>
  </si>
  <si>
    <t>Nabava in dobava tamponskega drobjenca TD 32</t>
  </si>
  <si>
    <t>v debelini 20 cm in drenažnega peska (4/8 ali 8/16) v debelini 3-5 cm.</t>
  </si>
  <si>
    <t>Varovanje obstoječe protihrupne ograje pri prehodu</t>
  </si>
  <si>
    <t xml:space="preserve">obeh priključnih plinovodov. Ograja se ščiti proti </t>
  </si>
  <si>
    <t>porušitvi z ustreznim postopkom varovanja (npr.</t>
  </si>
  <si>
    <t>podpiranje). Popravilo v primeru poškodb.</t>
  </si>
  <si>
    <t xml:space="preserve">Rušenje obrobe iz betonskih robnikov vseh vrst na betonski podlagi, </t>
  </si>
  <si>
    <t>s čiščenjem, odlaganjem na deponijo ob gradbišču in ponovna vgradnja</t>
  </si>
  <si>
    <t>obstoječih robnikov na betonsko podlago C 12/15 (0,05m3/m).</t>
  </si>
  <si>
    <t>Kombinirani izkop - odmet ob rob jarka</t>
  </si>
  <si>
    <t xml:space="preserve">Kombinirani izkop jarka za cevovod v terenu III-V kategorije, </t>
  </si>
  <si>
    <t xml:space="preserve">globine do 2,0 m, z odmetom na rob jarka oz. na začasno deponijo na gradbišču.                                                                                                                                                                                                                                                  </t>
  </si>
  <si>
    <t>Zasip - posteljica / plinovodi</t>
  </si>
  <si>
    <t>Dobava in vgradnja posteljice z dopeljanim peskom 0/4 mm za posteljico</t>
  </si>
  <si>
    <t xml:space="preserve">in obsip plinovoda, do višine 10 cm nad temenom cevi (po detajlu iz projekta), </t>
  </si>
  <si>
    <t>s planiranjem in utrjevanjem. Natančnost izdelave posteljice je +/- 1 cm.</t>
  </si>
  <si>
    <t>Zasip - obstoječi izkopani material</t>
  </si>
  <si>
    <t xml:space="preserve">Zasip z obstoječim materialom do višine potrebne za končno ureditev terena, </t>
  </si>
  <si>
    <t xml:space="preserve">s komprimiranjem v slojih deb. 20 cm do predpisane zbitosti </t>
  </si>
  <si>
    <t xml:space="preserve">in planiranje površine s točnostjo +- 1.0 cm </t>
  </si>
  <si>
    <t>Opozorilni trak</t>
  </si>
  <si>
    <t xml:space="preserve">Dobava in polaganje opozorilnega PVC traku, </t>
  </si>
  <si>
    <t>rumene barve z oznako POZOR PLINOVOD.</t>
  </si>
  <si>
    <t>AB plošča</t>
  </si>
  <si>
    <t>Dobava montažne armiranobetonske plošče</t>
  </si>
  <si>
    <t>iz C 12/15 za cestno kapo in postavitev na niveleto.</t>
  </si>
  <si>
    <t>Obbetoniranje LŽ kape</t>
  </si>
  <si>
    <t>Postavitev in obbetoniranje litoželezne kape.</t>
  </si>
  <si>
    <t>Zapora ceste - signalizacija / plinovodi</t>
  </si>
  <si>
    <t xml:space="preserve">Stroški zapore ceste, prometna signalizacija in </t>
  </si>
  <si>
    <t>svetlitev zapore - ocena (obračun po dejanskih stroških oz. po računu koncesionarja)</t>
  </si>
  <si>
    <t>ocena</t>
  </si>
  <si>
    <t xml:space="preserve"> REKAPITULACIJA -  1. SKLOP</t>
  </si>
  <si>
    <t>vrednost
( EUR )</t>
  </si>
  <si>
    <t>2. sklop</t>
  </si>
  <si>
    <t>JA 293 Vojkova 1</t>
  </si>
  <si>
    <t xml:space="preserve">POPIS MATERIALA IN DEL S PREDRAČUNOM </t>
  </si>
  <si>
    <t>2.1</t>
  </si>
  <si>
    <t>Z. ŠT.</t>
  </si>
  <si>
    <t xml:space="preserve">
OPIS POSTAVKE
</t>
  </si>
  <si>
    <t>KOLIČINA</t>
  </si>
  <si>
    <t>ENOTA</t>
  </si>
  <si>
    <t>CENA/ENOTO</t>
  </si>
  <si>
    <t>CENA
[EUR]</t>
  </si>
  <si>
    <t>A</t>
  </si>
  <si>
    <t>I.</t>
  </si>
  <si>
    <t>RUŠITVENA DELA</t>
  </si>
  <si>
    <t xml:space="preserve">Vsa rušitvena dela in transporti rušenih materialov se obračunavajo po prostornini materiala v vgrajenem stanju. Cena rušenja vključuje začasno deponiranje, nakladanje in odvoz materiala  vključno s plačilom komunalne takse. </t>
  </si>
  <si>
    <t xml:space="preserve">Rezanje asfalta  </t>
  </si>
  <si>
    <t>Rezanje asfalta ceste deb. do 20 cm.</t>
  </si>
  <si>
    <t xml:space="preserve">Rušenje asfalta  </t>
  </si>
  <si>
    <t>Rušenje asfalta cestnih površin deb. do 20 cm z nakladanjem in odvozom na stalno deponijo.</t>
  </si>
  <si>
    <t>Rušenje robnikov v krivini</t>
  </si>
  <si>
    <t>Rušenje betonskih cestnih robnikov v krivini in temeljev robnikov z nakladanjem in odvozom robnikov na začasno deponijo, rušenega materiala pa na stalno deponijo.</t>
  </si>
  <si>
    <t>Rušenje AB okvirja pokrova</t>
  </si>
  <si>
    <t>Rušenje AB okvirja pokrova obstoječega jaška, odvoz rušenega materiala na stalno deponijo. Vključno s odstranitvijo okvirja pokrova in čiščenja okvirja in pokrova. Odvoz pokrova na deponijo naročnika.</t>
  </si>
  <si>
    <t xml:space="preserve">Rušenje AB plošče in vstopnega vratu </t>
  </si>
  <si>
    <t xml:space="preserve">Rušenje AB plošče in vstopnega vratu obstoječega jaška, odvoz rušenega materiala na stalno deponijo. Vključno s ščitenjem (podest) strojne opreme v jašku. Delo v oteženih pogojih. </t>
  </si>
  <si>
    <t>Rušenje obstoječih lestev</t>
  </si>
  <si>
    <t xml:space="preserve">Rušenje obstoječih lestev ali nastopnih želez, odvoz rušenega materiala na stalno deponijo.  </t>
  </si>
  <si>
    <t>II.</t>
  </si>
  <si>
    <t>Vsa izkopna dela in transporti izkopanih materialov se obračunavajo po prostornini zemljine v raščenem stanju . Vsa nasipna dela se obračunajo po prostornini zemljine v vgrajenem stanju . Obračun je izveden na osnovi dejansko izvedenih del s pomočjo prečnih profilov pred in po izvedenih delih.</t>
  </si>
  <si>
    <t>Strojni izkop zemljine</t>
  </si>
  <si>
    <t>Strojni zkop zemljine v III. - IV.  Kat. nad in deloma ob  jaških z odlaganjem na rob izkopa ali nakladanjem na kamion za odvoz na deponijo. Odvoz obračunan posebej</t>
  </si>
  <si>
    <t xml:space="preserve">Ročni izkop zemljine </t>
  </si>
  <si>
    <t>Ročni izkop zemljine v III. - IV.  Kat.  z odmetavanjem na rob izkopa ali nakladanjem na kamion za odvoz na deponijo. Odvoz obračunan posebej</t>
  </si>
  <si>
    <t>Zasip in tampon</t>
  </si>
  <si>
    <t>Zasip jaška in kinet in posteljice z drobljenim materialom kot podlaga asfaltnih površin, vključno z razgrinjanjem, planiranjem in utrjevanjem po plasteh do potrebne zbitosti.</t>
  </si>
  <si>
    <t>Nakladanje in odvoz</t>
  </si>
  <si>
    <t>Nakladanje in odvoz različnega materiala na stalno deponijo.</t>
  </si>
  <si>
    <t>III.</t>
  </si>
  <si>
    <t>ZIDARSKA DELA</t>
  </si>
  <si>
    <t>Obdelava sten - ležišče za AB plošče</t>
  </si>
  <si>
    <t xml:space="preserve">Zidarska obdelava površin - vrhnji rob AB sten jaška z dvokomponentno malto kot pripravo površine za montažo krovne AB plošče. </t>
  </si>
  <si>
    <t>Montaža AB plošč</t>
  </si>
  <si>
    <t xml:space="preserve">Montaža predhodno izdelane AB krovne plošče jaška na predhodno pripravljena ležišča AB plošče. Izdelava AB plošč in priprava ležišč obračunana posebej. Samo montaža. </t>
  </si>
  <si>
    <t>Vgradnja robnikov v krivini</t>
  </si>
  <si>
    <t>Vgradnja cestnih robnikov v krivini vključno s pripravo temeljne podloge iz betona C 15/20 šir. 30 cm in stičenjem robnikov s fino cementno malto.</t>
  </si>
  <si>
    <t xml:space="preserve">m </t>
  </si>
  <si>
    <t>Hidro izolacija jaška</t>
  </si>
  <si>
    <t>Izdelava hidroizolacije jaška z eno plastjo Izotekta T4 na predhodni premaz Ibitola (Zavihek preko roba plošč 40 cm.). Obračun po dejansko izvedeni površini izolacije.</t>
  </si>
  <si>
    <t>Zaščita hidroizolacije</t>
  </si>
  <si>
    <t>Zaščita hidroizolacije z bombičasto folijo</t>
  </si>
  <si>
    <t>Nepredvidena - režijska dela</t>
  </si>
  <si>
    <t>Nepredvidena dela KV delavec- ocena</t>
  </si>
  <si>
    <t>IV.</t>
  </si>
  <si>
    <t>TESARSKA DELA</t>
  </si>
  <si>
    <t>Vsa tesarska dela se obračunavajo po m2 dejansko opažene betonske površine. Cena vključuje izdelavo okroglega opaža stranice plošče za izvedbo vstopa v jašek, zavarovanje položaja sider, oljenje opaža, čiščenje opaža kot tudi vsa ostala dela za izvedbo tesarskih del.</t>
  </si>
  <si>
    <t>Dno opaža za izdelavo montažnih plošč</t>
  </si>
  <si>
    <t>Izdelava ravnega dna opaža za izdelavo montažnih plošč, vključno s čiščenjem oljenjem opaža in pripravo podlage za izvedbo opaža. Opaž izveden na tleh za večkratno izdelavo montažne krovnih plošč jaškov, vključno s stranskimi nadvišanji opaža za izvedbo naležnega zoba plošče</t>
  </si>
  <si>
    <t>Opaž robov za izdelavo plošč</t>
  </si>
  <si>
    <t xml:space="preserve">Opaženje, razopaženje, opiranje in čiščenje za opaž robov montažnih plošč, robovi višine 15 (17) cm. </t>
  </si>
  <si>
    <t>Okrogli opaž za izdelavo vratu</t>
  </si>
  <si>
    <t xml:space="preserve">Opaženje, razopaženje, opiranje in čiščenje za opaž okroglega vstopnega vratu. Vstopni vrat motranjega premera 82 cm in zunanjega premera 112 cm. Opaž za večkratno uporabo pri izdelavi vratu na montažnih ploščah jaškov. </t>
  </si>
  <si>
    <t xml:space="preserve">SKUPAJ: </t>
  </si>
  <si>
    <t>V.</t>
  </si>
  <si>
    <t>BETONERSKA DELA</t>
  </si>
  <si>
    <t>Beton montažne plošče</t>
  </si>
  <si>
    <t>Strojno vgrajevanje betona v armirane konstrukcije preseka 0.10 - 0.20 m3/m2-m1. Beton iz drobljene frakcije 0-30 plastičen beton C 25/30, za vgradnjo krovne plošče jaška. Krovne plošče debeline 13 (15) cm</t>
  </si>
  <si>
    <t>Beton vstopnega vratu</t>
  </si>
  <si>
    <t>Strojno vgrajevanje betona v armirane konstrukcije preseka 0.10 - 0.20 m3/m2-m1. Beton iz drobljene frakcije 0-30 plastičen beton C 25/30, za vgradnjo vstopnega vratu. Stene okroglega vstopnega vratu debeline 15 cm</t>
  </si>
  <si>
    <t>VI.</t>
  </si>
  <si>
    <t>ŽELEZOKRIVSKA DELA</t>
  </si>
  <si>
    <t>Vsa železokrivska dela se obračunavajo po izvlečkih armaturnih načrtov. Cena vsebuje nabavo, krivljenje, dostavo in vgradnjo armature, vključno z vsem potrebnim materialo (distančniki, žica za vezanje inp...) ter sider za dvig montažnih AB plošč. Sidra zajeta v armaturnih izvlečkih.</t>
  </si>
  <si>
    <r>
      <t xml:space="preserve">Armatura do </t>
    </r>
    <r>
      <rPr>
        <b/>
        <sz val="10"/>
        <rFont val="Symbol"/>
        <family val="1"/>
        <charset val="2"/>
      </rPr>
      <t>f</t>
    </r>
    <r>
      <rPr>
        <b/>
        <sz val="10"/>
        <rFont val="Arial CE"/>
        <charset val="238"/>
      </rPr>
      <t xml:space="preserve"> 12</t>
    </r>
  </si>
  <si>
    <r>
      <t xml:space="preserve">Dobava, rezanje, krivljenje in polaganje srednje zahtevne armature S 500 - do </t>
    </r>
    <r>
      <rPr>
        <sz val="10"/>
        <rFont val="Symbol"/>
        <family val="1"/>
        <charset val="2"/>
      </rPr>
      <t>f</t>
    </r>
    <r>
      <rPr>
        <sz val="10"/>
        <rFont val="Arial CE"/>
        <charset val="238"/>
      </rPr>
      <t xml:space="preserve"> 12</t>
    </r>
  </si>
  <si>
    <r>
      <t xml:space="preserve">Armatura nad </t>
    </r>
    <r>
      <rPr>
        <b/>
        <sz val="10"/>
        <rFont val="Symbol"/>
        <family val="1"/>
        <charset val="2"/>
      </rPr>
      <t>f</t>
    </r>
    <r>
      <rPr>
        <b/>
        <sz val="10"/>
        <rFont val="Arial CE"/>
        <charset val="238"/>
      </rPr>
      <t xml:space="preserve"> 14</t>
    </r>
  </si>
  <si>
    <r>
      <t xml:space="preserve">Dobava, rezanje, krivljenje in polaganje srednje zahtevne armature S 500 - nad </t>
    </r>
    <r>
      <rPr>
        <sz val="10"/>
        <rFont val="Symbol"/>
        <family val="1"/>
        <charset val="2"/>
      </rPr>
      <t>f</t>
    </r>
    <r>
      <rPr>
        <sz val="10"/>
        <rFont val="Arial CE"/>
        <charset val="238"/>
      </rPr>
      <t xml:space="preserve"> 14</t>
    </r>
  </si>
  <si>
    <t>Armaturne mreže</t>
  </si>
  <si>
    <t>Dobava, rezanje, krivljenje in polaganje armaturnih mrež S 500</t>
  </si>
  <si>
    <t>VII.</t>
  </si>
  <si>
    <t>ASFALTERSKA DELA</t>
  </si>
  <si>
    <t>Asfalt nosilnega sloja</t>
  </si>
  <si>
    <t>Dobava in vgradnja asfaltnega nosilnega sloja debeline prvotnega vozišča 8 cm vključno s pripravo podlage in zaključki ob pokrovih jaškov</t>
  </si>
  <si>
    <t>Asfalt obrabnega sloja</t>
  </si>
  <si>
    <t>Dobava in vgradnja asfaltnega obrabnega sloja vozišča in pločnika debeline 4 cm vključno s pripravo podlage in zaključki ob pokrovih jaškov</t>
  </si>
  <si>
    <t>Dilatacijski trak</t>
  </si>
  <si>
    <t>Dobava in vgradnja traku dilaplast na dilatacijah starega in novega asfalta, vključno s predpremazom dilatacije.</t>
  </si>
  <si>
    <t>B</t>
  </si>
  <si>
    <t>OBRTNIŠKA DELA</t>
  </si>
  <si>
    <t>KLUČAVNIČARSKA DELA</t>
  </si>
  <si>
    <t>Dobava in vgradnja pokrova</t>
  </si>
  <si>
    <r>
      <t xml:space="preserve">Dobava in montaža kovinskega tipskega težkega enojnega pokrova z vgradnjo ležišča pokrova in naknadnim vstavljanjem pokrova. </t>
    </r>
    <r>
      <rPr>
        <sz val="10"/>
        <rFont val="Arial"/>
        <family val="2"/>
        <charset val="238"/>
      </rPr>
      <t xml:space="preserve">Pokrov </t>
    </r>
    <r>
      <rPr>
        <sz val="10"/>
        <rFont val="Symbol"/>
        <family val="1"/>
        <charset val="2"/>
      </rPr>
      <t>f</t>
    </r>
    <r>
      <rPr>
        <sz val="10"/>
        <rFont val="Arial"/>
        <family val="2"/>
        <charset val="238"/>
      </rPr>
      <t xml:space="preserve"> 80 - PURATOR tip D400 P-TOP Strong 800, EN124, artikel P11400D-1F800.</t>
    </r>
  </si>
  <si>
    <t>RF vstopna lestev</t>
  </si>
  <si>
    <r>
      <t xml:space="preserve">Dobava, in vgradnja vstopne lestve za dostop v jašek izdelane iz RF jekla. Stopalke izdelane iz profila z nedrsečo zgornjo površino (luknje </t>
    </r>
    <r>
      <rPr>
        <sz val="10"/>
        <rFont val="Symbol"/>
        <family val="1"/>
        <charset val="2"/>
      </rPr>
      <t>f</t>
    </r>
    <r>
      <rPr>
        <sz val="10"/>
        <rFont val="Arial CE"/>
        <charset val="238"/>
      </rPr>
      <t xml:space="preserve"> 10 z navzgor zavihanim robom). Suha vgradnja v obstoječo steno jaška vključno z  vrtanjem in montažnim materialom. Lestev višine 235 cm. Po načrtu - teža lestve 9,56 kg</t>
    </r>
  </si>
  <si>
    <t>RF nastavek lestve</t>
  </si>
  <si>
    <t>Dobava, in vgradnja nastavkov vstopnih lestev za dostop v jašek izdelane iz RF jekla. Nastavek višine 87 cm. Po načrtu - teža nastavka 3,48 kg</t>
  </si>
  <si>
    <t>objekt in lokacija:</t>
  </si>
  <si>
    <t>OBNOVA VROČEVODA</t>
  </si>
  <si>
    <r>
      <t>SANACIJA JAŠKA</t>
    </r>
    <r>
      <rPr>
        <b/>
        <sz val="10"/>
        <rFont val="Arial"/>
        <family val="2"/>
        <charset val="238"/>
      </rPr>
      <t xml:space="preserve"> JA 293</t>
    </r>
    <r>
      <rPr>
        <sz val="10"/>
        <rFont val="Arial"/>
        <family val="2"/>
      </rPr>
      <t xml:space="preserve"> - Vojkova</t>
    </r>
  </si>
  <si>
    <r>
      <t xml:space="preserve">AB POKROV KINET - </t>
    </r>
    <r>
      <rPr>
        <b/>
        <sz val="10"/>
        <rFont val="Arial"/>
        <family val="2"/>
        <charset val="238"/>
      </rPr>
      <t>TIP 3 - 1 kom</t>
    </r>
  </si>
  <si>
    <t>Rušenje AB pokrova kinete</t>
  </si>
  <si>
    <t xml:space="preserve">Rušenje AB (dvig) pokrova kinete. Vključno s ščitenjem cevi v kineti. Cena rušenja vključuje začasno deponiranje, nakladanje in odvoz materiala  vključno s plačilom komunalne takse. </t>
  </si>
  <si>
    <t xml:space="preserve">Gradbena sanacija kinet </t>
  </si>
  <si>
    <t>Gradbena sanacija kinet vključno s predhodnim čiščenjem kinet z vodnim curkom pod pritiskom 200 barov:
- odstranjevanje poškodovanega betona
- čiščenje in sanacija armature
- premaz z emulzijo
- omet sten z dvokomponentno sanacijsko malto
Dejanski obseg obnove se določi na terenu glede na stanje kinet po navodilih nadzora JPE. Ocena</t>
  </si>
  <si>
    <t>Izdelava pokrova kinet</t>
  </si>
  <si>
    <r>
      <t xml:space="preserve">Pokrov kinete. Površina pokrova v dvostranskem naklonu 2% gladko zalikana.                                      AB pokrov debeline e = 12 cm:
- Beton C 25/30 - količina 0,24 m3
- Arm. do </t>
    </r>
    <r>
      <rPr>
        <sz val="10"/>
        <rFont val="Symbol"/>
        <family val="1"/>
        <charset val="2"/>
      </rPr>
      <t>f</t>
    </r>
    <r>
      <rPr>
        <sz val="10"/>
        <rFont val="Arial CE"/>
        <charset val="238"/>
      </rPr>
      <t xml:space="preserve"> 12-18 kg nad </t>
    </r>
    <r>
      <rPr>
        <sz val="10"/>
        <rFont val="Symbol"/>
        <family val="1"/>
        <charset val="2"/>
      </rPr>
      <t>f</t>
    </r>
    <r>
      <rPr>
        <sz val="10"/>
        <rFont val="Arial CE"/>
        <charset val="238"/>
      </rPr>
      <t xml:space="preserve"> 14-21 kg, mreže 4 kg
- Opaž dna 2,16 m2
- opaž roba pokrova (višine 9 - 12 cm) 0,51 m2     - opaž nadvišanja ležišča 0,52 m2
</t>
    </r>
  </si>
  <si>
    <t>Montaža pokrovov kinet</t>
  </si>
  <si>
    <t>Montaža predhodno izdelanih AB pokrovov na predhodno pripravljena ležišča AB kinet. Izdelava AB pokrovov in priprava ležišč obračunana posebej. Samo montaža. Cena zajema montažo enega AB pokrova kinete.</t>
  </si>
  <si>
    <t>Hidro izolacija in zaščita izolacije kinet</t>
  </si>
  <si>
    <t>Izdelava hidroizolacije kinet z eno plastjo Izotekta T4 na predhodni premaz Ibitola (Zavihek čez rob pokrova in vhodnega odprtine 30 cm.). Zaščita hidroizolacije z bombičasto folijo. Obračun po dejansko izvedeni površini izolacije.</t>
  </si>
  <si>
    <r>
      <t xml:space="preserve">AB POKROV KINET - </t>
    </r>
    <r>
      <rPr>
        <b/>
        <sz val="10"/>
        <rFont val="Arial"/>
        <family val="2"/>
        <charset val="238"/>
      </rPr>
      <t>TIP 8 - 2 kom</t>
    </r>
  </si>
  <si>
    <r>
      <t xml:space="preserve">Pokrov kinete. Površina pokrova v dvostranskem naklonu 2% gladko zalikana.                                      AB pokrov debeline e = 18 cm:
- Beton C 25/30 - količina 0,67 m3
- Arm. do </t>
    </r>
    <r>
      <rPr>
        <sz val="10"/>
        <rFont val="Symbol"/>
        <family val="1"/>
        <charset val="2"/>
      </rPr>
      <t>f</t>
    </r>
    <r>
      <rPr>
        <sz val="10"/>
        <rFont val="Arial CE"/>
        <charset val="238"/>
      </rPr>
      <t xml:space="preserve"> 12-35 kg nad </t>
    </r>
    <r>
      <rPr>
        <sz val="10"/>
        <rFont val="Symbol"/>
        <family val="1"/>
        <charset val="2"/>
      </rPr>
      <t>f</t>
    </r>
    <r>
      <rPr>
        <sz val="10"/>
        <rFont val="Arial CE"/>
        <charset val="238"/>
      </rPr>
      <t xml:space="preserve"> 14-58 kg, mreže 14 kg
- Opaž dna 4,00 m2
- opaž roba pokrova (višine 15 - 18 cm) 0,96 m2     - opaž nadvišanja ležišča 0,68 m2
</t>
    </r>
  </si>
  <si>
    <t>3. sklop</t>
  </si>
  <si>
    <t>JA 666 Aškerčeva 5</t>
  </si>
  <si>
    <t>Rušenje robnikov</t>
  </si>
  <si>
    <t>Rušenje betonskih cestnih robnikov in temeljev robnikov z nakladanjem in odvozom robnikov na začasno deponijo, rušenega materiala pa na stalno deponijo.</t>
  </si>
  <si>
    <t>Montaža predhodno izdelanih AB krovnih plošč jaška na predhodno pripravljena ležišča AB plošč. Izdelava AB plošč in priprava ležišč obračunana posebej. Samo montaža. Cena zajema montažo vseh AB plošč za en jašek.</t>
  </si>
  <si>
    <t>Vgradnja RF okvirja in obdelava poglobitve</t>
  </si>
  <si>
    <t>Obdelava poglobitve jaška z vgradnjo RF okvirja na rob poglobitve za RF rešetko in vgradnja RF rešetke. RF rešetka z okvirjem zajeta v ključavničarskih delih. Samo obdelava poglobitve in vgradnja RF okvirja. Poglobitev tlorisnih dimenzij cca 50 x 50 cm.</t>
  </si>
  <si>
    <t>Vgradnja cestnih robnikov</t>
  </si>
  <si>
    <t>Vgradnja betonskih cestnih robnikov standardnih dimezij vključno s pripravo temeljne podloge iz betona C 15/20 šir. 30 cm in stičenjem robnikov s fino cementno malto.</t>
  </si>
  <si>
    <t xml:space="preserve">Opaženje, razopaženje, opiranje in čiščenje za opaž robov montažnih plošč, robovi višine 20 (22) cm. </t>
  </si>
  <si>
    <r>
      <t xml:space="preserve">Dobava, in vgradnja vstopne lestve za dostop v jašek izdelane iz RF jekla. Stopalke izdelane iz profila z nedrsečo zgornjo površino (luknje </t>
    </r>
    <r>
      <rPr>
        <sz val="10"/>
        <rFont val="Symbol"/>
        <family val="1"/>
        <charset val="2"/>
      </rPr>
      <t>f</t>
    </r>
    <r>
      <rPr>
        <sz val="10"/>
        <rFont val="Arial CE"/>
        <charset val="238"/>
      </rPr>
      <t xml:space="preserve"> 10 z navzgor zavihanim robom). Suha vgradnja v obstoječo steno jaška vključno z  vrtanjem in montažnim materialom. Lestev višine 227 cm. Po načrtu - teža lestve 9,36 kg</t>
    </r>
  </si>
  <si>
    <r>
      <t>SANACIJA JAŠKA</t>
    </r>
    <r>
      <rPr>
        <b/>
        <sz val="10"/>
        <rFont val="Arial"/>
        <family val="2"/>
        <charset val="238"/>
      </rPr>
      <t xml:space="preserve"> JA 666</t>
    </r>
    <r>
      <rPr>
        <sz val="10"/>
        <rFont val="Arial"/>
        <family val="2"/>
      </rPr>
      <t xml:space="preserve"> - Aškerčeva</t>
    </r>
  </si>
  <si>
    <r>
      <t xml:space="preserve">AB POKROV KINET - </t>
    </r>
    <r>
      <rPr>
        <b/>
        <sz val="10"/>
        <rFont val="Arial"/>
        <family val="2"/>
        <charset val="238"/>
      </rPr>
      <t>TIP 5 - 1 kom</t>
    </r>
  </si>
  <si>
    <r>
      <t xml:space="preserve">Pokrov kinete. Površina pokrova v dvostranskem naklonu 2% gladko zalikana.                                      AB pokrov debeline e = 13 cm:
- Beton C 25/30 - količina 0,32 m3
- Arm. do </t>
    </r>
    <r>
      <rPr>
        <sz val="10"/>
        <rFont val="Symbol"/>
        <family val="1"/>
        <charset val="2"/>
      </rPr>
      <t>f</t>
    </r>
    <r>
      <rPr>
        <sz val="10"/>
        <rFont val="Arial CE"/>
        <charset val="238"/>
      </rPr>
      <t xml:space="preserve"> 12-23 kg nad </t>
    </r>
    <r>
      <rPr>
        <sz val="10"/>
        <rFont val="Symbol"/>
        <family val="1"/>
        <charset val="2"/>
      </rPr>
      <t>f</t>
    </r>
    <r>
      <rPr>
        <sz val="10"/>
        <rFont val="Arial CE"/>
        <charset val="238"/>
      </rPr>
      <t xml:space="preserve"> 14-29 kg, mreže 6 kg
- Opaž dna 2,68 m2
- opaž roba pokrova (višine 10 - 13 cm) 0,59 m2     - opaž nadvišanja ležišča 0,56 m2
</t>
    </r>
  </si>
  <si>
    <r>
      <t xml:space="preserve">AB POKROV KINET - </t>
    </r>
    <r>
      <rPr>
        <b/>
        <sz val="10"/>
        <rFont val="Arial"/>
        <family val="2"/>
        <charset val="238"/>
      </rPr>
      <t>TIP 6 - 2 kom</t>
    </r>
  </si>
  <si>
    <r>
      <t xml:space="preserve">Pokrov kinete. Površina pokrova v dvostranskem naklonu 2% gladko zalikana.                                      AB pokrov debeline e = 14 cm:
- Beton C 25/30 - količina 0,40 m3
- Arm. do </t>
    </r>
    <r>
      <rPr>
        <sz val="10"/>
        <rFont val="Symbol"/>
        <family val="1"/>
        <charset val="2"/>
      </rPr>
      <t>f</t>
    </r>
    <r>
      <rPr>
        <sz val="10"/>
        <rFont val="Arial CE"/>
        <charset val="238"/>
      </rPr>
      <t xml:space="preserve"> 12-27 kg nad </t>
    </r>
    <r>
      <rPr>
        <sz val="10"/>
        <rFont val="Symbol"/>
        <family val="1"/>
        <charset val="2"/>
      </rPr>
      <t>f</t>
    </r>
    <r>
      <rPr>
        <sz val="10"/>
        <rFont val="Arial CE"/>
        <charset val="238"/>
      </rPr>
      <t xml:space="preserve"> 14-34 kg, mreže 11 kg
- Opaž dna 3,16 m2
- opaž roba pokrova (višine 11 - 14 cm) 0,68 m2     - opaž nadvišanja ležišča 0,64 m2
</t>
    </r>
  </si>
  <si>
    <t>JA 733 Valjhunova 8</t>
  </si>
  <si>
    <t>CENA/ENOTO [EUR]</t>
  </si>
  <si>
    <t>Okrogli opaž za izdelavo odprtine</t>
  </si>
  <si>
    <t xml:space="preserve">Opaženje, razopaženje, opiranje in čiščenje za opaž okrogle vstopne odprtine. Vstopna odprtina premera 82 cm. Opaž za večkratno uporabo pri izdelavi odprtin na montažnih ploščah jaškov. Višina robu 15 cm </t>
  </si>
  <si>
    <r>
      <t xml:space="preserve">Dobava, in vgradnja vstopne lestve za dostop v jašek izdelane iz RF jekla. Stopalke izdelane iz profila z nedrsečo zgornjo površino (luknje </t>
    </r>
    <r>
      <rPr>
        <sz val="10"/>
        <rFont val="Symbol"/>
        <family val="1"/>
        <charset val="2"/>
      </rPr>
      <t>f</t>
    </r>
    <r>
      <rPr>
        <sz val="10"/>
        <rFont val="Arial CE"/>
        <charset val="238"/>
      </rPr>
      <t xml:space="preserve"> 10 z navzgor zavihanim robom). Suha vgradnja v obstoječo steno jaška vključno z  vrtanjem in montažnim materialom. Lestev višine 175 cm. Po načrtu - teža lestve 7,55 kg</t>
    </r>
  </si>
  <si>
    <t>RF rešetka nad poglobitvijo jaška</t>
  </si>
  <si>
    <t xml:space="preserve">Izdelava in dobava okvirja iz RF L NP 45/45/5 in rešetke izdelane iz RF jekla okvir 40/4 in prečke 492/40/4 nad poglobitvijo jaška. Teža rešetke z okvirjem 18,82 kg. Okvir rešetke - mokra vgradnja zajeta v zidarskih delih. </t>
  </si>
  <si>
    <r>
      <t>SANACIJA JAŠKA</t>
    </r>
    <r>
      <rPr>
        <b/>
        <sz val="10"/>
        <rFont val="Arial"/>
        <family val="2"/>
        <charset val="238"/>
      </rPr>
      <t xml:space="preserve"> JA 733</t>
    </r>
    <r>
      <rPr>
        <sz val="10"/>
        <rFont val="Arial"/>
        <family val="2"/>
      </rPr>
      <t xml:space="preserve"> - Valjhunova</t>
    </r>
  </si>
  <si>
    <r>
      <t xml:space="preserve">AB POKROV KINET - </t>
    </r>
    <r>
      <rPr>
        <b/>
        <sz val="10"/>
        <rFont val="Arial"/>
        <family val="2"/>
        <charset val="238"/>
      </rPr>
      <t>TIP 2 - 1 kom</t>
    </r>
  </si>
  <si>
    <r>
      <t xml:space="preserve">Pokrov kinete. Površina pokrova v dvostranskem naklonu 2% gladko zalikana.                                      AB pokrov debeline e = 11 cm:
- Beton C 25/30 - količina 0,17 m3
- Armatura do </t>
    </r>
    <r>
      <rPr>
        <sz val="10"/>
        <rFont val="Symbol"/>
        <family val="1"/>
        <charset val="2"/>
      </rPr>
      <t>f</t>
    </r>
    <r>
      <rPr>
        <sz val="10"/>
        <rFont val="Arial CE"/>
        <charset val="238"/>
      </rPr>
      <t xml:space="preserve"> 12 - 31 kg, mreže 4 kg
- Opaž dna 1,76 m2
- opaž roba pokrova (višine 7 - 10 cm) 0,43 m2     - opaž nadvišanja ležišča 0,52 m2
</t>
    </r>
  </si>
  <si>
    <r>
      <t xml:space="preserve">AB POKROV KINET - </t>
    </r>
    <r>
      <rPr>
        <b/>
        <sz val="10"/>
        <rFont val="Arial"/>
        <family val="2"/>
        <charset val="238"/>
      </rPr>
      <t>TIP 3 - 2 kom</t>
    </r>
  </si>
  <si>
    <t>JA 753 Glavarjeva 8</t>
  </si>
  <si>
    <t>Izdelava hidroizolacije jaškaz eno plastjo Izotekta T4 na predhodni premaz Ibitola (Zavihek preko roba plošč 40 cm.). Obračun po dejansko izvedeni površini izolacije.</t>
  </si>
  <si>
    <r>
      <t>SANACIJA JAŠKA</t>
    </r>
    <r>
      <rPr>
        <b/>
        <sz val="10"/>
        <rFont val="Arial"/>
        <family val="2"/>
        <charset val="238"/>
      </rPr>
      <t xml:space="preserve"> JA 753</t>
    </r>
    <r>
      <rPr>
        <sz val="10"/>
        <rFont val="Arial"/>
        <family val="2"/>
      </rPr>
      <t xml:space="preserve"> - Glavarjeva</t>
    </r>
  </si>
  <si>
    <t>JA 29 Vrhovčeva 9</t>
  </si>
  <si>
    <t>SKUAPAJ:</t>
  </si>
  <si>
    <r>
      <t xml:space="preserve">Dobava, in vgradnja vstopne lestve za dostop v jašek izdelane iz RF jekla. Stopalke izdelane iz profila z nedrsečo zgornjo površino (luknje </t>
    </r>
    <r>
      <rPr>
        <sz val="10"/>
        <rFont val="Symbol"/>
        <family val="1"/>
        <charset val="2"/>
      </rPr>
      <t>f</t>
    </r>
    <r>
      <rPr>
        <sz val="10"/>
        <rFont val="Arial CE"/>
        <charset val="238"/>
      </rPr>
      <t xml:space="preserve"> 10 z navzgor zavihanim robom). Suha vgradnja v obstoječo steno jaška vključno z  vrtanjem in montažnim materialom. Lestev višine 264 cm. Po načrtu - teža lestve 10,54 kg</t>
    </r>
  </si>
  <si>
    <r>
      <t>SANACIJA JAŠKA</t>
    </r>
    <r>
      <rPr>
        <b/>
        <sz val="10"/>
        <rFont val="Arial"/>
        <family val="2"/>
        <charset val="238"/>
      </rPr>
      <t xml:space="preserve"> JA 29</t>
    </r>
    <r>
      <rPr>
        <sz val="10"/>
        <rFont val="Arial"/>
        <family val="2"/>
      </rPr>
      <t xml:space="preserve"> - Vrhovčeva</t>
    </r>
  </si>
  <si>
    <t>A ) GRADBENA DELA</t>
  </si>
  <si>
    <t>I.    RUŠITVENA DELA</t>
  </si>
  <si>
    <t>II.   ZEMELJSKA DELA</t>
  </si>
  <si>
    <t>III.  ZIDARSKA DELA</t>
  </si>
  <si>
    <t>IV. TESARSKA DELA</t>
  </si>
  <si>
    <t>V.  BETONERSKA DELA</t>
  </si>
  <si>
    <t>VI. ŽELEZOKRIVSKA DELA</t>
  </si>
  <si>
    <t>VII.ASFALTERSKA DELA</t>
  </si>
  <si>
    <t>B) OBRTNIŠKA DELA</t>
  </si>
  <si>
    <t>I. KLUČAVNIČARSKA DELA</t>
  </si>
  <si>
    <t>GRADBENIO IN OBRTNIŠKA DELA SKUPAJ:</t>
  </si>
  <si>
    <t>OBNOVA JAŠKA</t>
  </si>
  <si>
    <t>REKAPITULACIJA JA293</t>
  </si>
  <si>
    <t>KINETA - TIP 3</t>
  </si>
  <si>
    <t>II.  ZIDARSKA DELA</t>
  </si>
  <si>
    <t>I.   RUŠITVENA DELA</t>
  </si>
  <si>
    <t>KINETA - TIP 8</t>
  </si>
  <si>
    <t>OBNOVA JAŠKA, KINETA-TIP3, KINETA -TIP 8 SKUPAJ:</t>
  </si>
  <si>
    <t>REKAPITULACIJA JA666</t>
  </si>
  <si>
    <t>KINETA - TIP 5</t>
  </si>
  <si>
    <t>KINETA - TIP 6</t>
  </si>
  <si>
    <t>OBNOVA JAŠKA, KINETA-TIP5, KINETA -TIP 6 SKUPAJ:</t>
  </si>
  <si>
    <t>KINETA - TIP 2</t>
  </si>
  <si>
    <t>REKAPITULACIJA JA753</t>
  </si>
  <si>
    <t>OBNOVA JAŠKA, KINETA-TIP3, KINETA -TIP 5 SKUPAJ:</t>
  </si>
  <si>
    <t>REKAPITULACIJA JA29</t>
  </si>
  <si>
    <t>OBNOVA JAŠKA, KINETA-TIP2, KINETA -TIP 8 SKUPAJ:</t>
  </si>
  <si>
    <t>REKAPITULACIJA JA733</t>
  </si>
  <si>
    <t>2.1.1</t>
  </si>
  <si>
    <t>2.2</t>
  </si>
  <si>
    <t>2.1.2</t>
  </si>
  <si>
    <t>2.3</t>
  </si>
  <si>
    <t>2.1.3</t>
  </si>
  <si>
    <t>2.4</t>
  </si>
  <si>
    <t>2.1.4</t>
  </si>
  <si>
    <t>2.5</t>
  </si>
  <si>
    <t>2.1.5</t>
  </si>
  <si>
    <t>SKUPAJ REKAPITULACIJA JPE-SIR-252/18</t>
  </si>
  <si>
    <t>NEPREDIDENA DELA 10%</t>
  </si>
  <si>
    <t>1. sklop</t>
  </si>
  <si>
    <t>S K U P A J  :</t>
  </si>
  <si>
    <t>Obnova in povečava plinovoda N 24010 in 24000 (30II-790-000)</t>
  </si>
  <si>
    <t>Obnova 10 vročevodnih jaškov  (30III-712_000)</t>
  </si>
  <si>
    <t>Gradnja RS Vrtača (30II-776-000)</t>
  </si>
  <si>
    <t>REKAPITULACIJA -  2. SKLOP</t>
  </si>
  <si>
    <t>št.
popisa</t>
  </si>
  <si>
    <t>ulica</t>
  </si>
  <si>
    <t>vrednost  (EUR)</t>
  </si>
  <si>
    <t>SKUPAJ  GRADBENA DELA:</t>
  </si>
  <si>
    <t>PE 63x5,8</t>
  </si>
  <si>
    <t xml:space="preserve"> PE100</t>
  </si>
  <si>
    <t>P 11925</t>
  </si>
  <si>
    <t>priključni plinovod</t>
  </si>
  <si>
    <t>PE 32x3,0</t>
  </si>
  <si>
    <t>P 33453</t>
  </si>
  <si>
    <t>PE 225x13,4</t>
  </si>
  <si>
    <t>P 4692</t>
  </si>
  <si>
    <t>PE 110x6,6</t>
  </si>
  <si>
    <t>P 20431</t>
  </si>
  <si>
    <t>P 17429,
P 12698</t>
  </si>
  <si>
    <t>P 13566</t>
  </si>
  <si>
    <t>P 362</t>
  </si>
  <si>
    <t>P 30918, 
P 3045,
P 28830</t>
  </si>
  <si>
    <t>N 24020</t>
  </si>
  <si>
    <t>Cesta 24. junija</t>
  </si>
  <si>
    <t>PE 160x9,5</t>
  </si>
  <si>
    <t>N 24041</t>
  </si>
  <si>
    <t>Petkova ulica</t>
  </si>
  <si>
    <t>S 1639</t>
  </si>
  <si>
    <t>Šlandrova ulica</t>
  </si>
  <si>
    <t>PE 315x18,7</t>
  </si>
  <si>
    <t>N 25000</t>
  </si>
  <si>
    <t>PE 315x18,7
PE 225x13,4</t>
  </si>
  <si>
    <t>N 24000</t>
  </si>
  <si>
    <t>( m )</t>
  </si>
  <si>
    <t>investicija</t>
  </si>
  <si>
    <t>dolžina trase
plinovoda</t>
  </si>
  <si>
    <t>dimenzija
plinovoda</t>
  </si>
  <si>
    <t>material plinovoda</t>
  </si>
  <si>
    <t>A - GLAVNI PLINOVODI</t>
  </si>
  <si>
    <t xml:space="preserve">R E K A P I T U L A C I J A </t>
  </si>
  <si>
    <t>Nepredvidena dela odobrena s strani nadzora in obračunana po analizi cen v skladu s kalkulativnimi elementi.</t>
  </si>
  <si>
    <t xml:space="preserve">Zakoličba obstoječih komunalnih naprav (križanja in približevanja) in nadzor upravljalca podzemnih instalacij (vodovod, kanalizacija, plin, vročevod, elektro, javna razsvetljava, TK voj, KTV), ki prečkajo ali kako drugače segajo v profil izkopa (glede na obsežnost objekta in po računu upravljalca). </t>
  </si>
  <si>
    <t>Zavarovanje in nadzor podzemnih instalacij</t>
  </si>
  <si>
    <t>plinovod PE225 - Z.C. PE315</t>
  </si>
  <si>
    <t>Fizična zaščita podzemnih instalacij (zaščitna cev l = 2,0m na obeh straneh zaprta s polstjo in objemko ter njeno obsutje).</t>
  </si>
  <si>
    <t>Zaščita podzemnih instalacij-plinovodi</t>
  </si>
  <si>
    <t xml:space="preserve">Izdelava, vzdrževanje med gradnjo in odstranitev začasnih prehodov (mostov) širine do 7,0 m za motorna vozila ter tovornjaake do nosilnosti 16 t, z zaščitno ograjo na obeh straneh prehoda in signalizacijo v skladu z veljavnimi predpisi. Izvajalec mora predložiti ustrezni statični izračun prehoda.   </t>
  </si>
  <si>
    <t>Prehod za osebna in tovorna vozila 16 t</t>
  </si>
  <si>
    <t xml:space="preserve">Izdelava, vzdrževanje med gradnjo in odstranitev začasnih lesenih prehodov za pešce v širini 1.25 m, z zaščitno ograjo na obeh straneh prehoda.   </t>
  </si>
  <si>
    <t>Prehod za pešce</t>
  </si>
  <si>
    <t>PVC fi 200</t>
  </si>
  <si>
    <t>Odstranitev obstoječih plinovodnih cevi iz gradbene jame do kamiona ter odvoz na stalno deponijo, vključno s pristojbino.</t>
  </si>
  <si>
    <t>Odstranitev ter odvoz obstoječih plinovodnih cevi na stalno deponijo</t>
  </si>
  <si>
    <t>Premik garniture</t>
  </si>
  <si>
    <t>Dobava bentonita za potrebe vrtanja</t>
  </si>
  <si>
    <t>Dobava vode za potrebe vrtanja</t>
  </si>
  <si>
    <t>Dobava in montaža PE oplaščene plinske cevi fi 225 mm, PE 100, po SIST EN 12007-2, SDR 17 dodatno oplaščena z zaščitnim plaščem proti nastanku risov in brazd.</t>
  </si>
  <si>
    <t>fi 280mm</t>
  </si>
  <si>
    <t>Izdelava vodene vrtine za cev fi 280mm za uvlačenje PE/HD cevi 1x fi 225mm po tehnologiji HDD, v zemljini III. - IV. kat.</t>
  </si>
  <si>
    <t>Horizontalno vrtanje - vodeno vrtanje - za cev fi 225</t>
  </si>
  <si>
    <t>Dobava montažne armiranobetonske plošče iz C 12/15 za cestno kapo in postavitev na niveleto.</t>
  </si>
  <si>
    <r>
      <t xml:space="preserve">Dobava in polaganje opozorilnega PVC traku, rumene barve z oznako </t>
    </r>
    <r>
      <rPr>
        <b/>
        <sz val="10"/>
        <rFont val="Arial"/>
        <family val="2"/>
        <charset val="238"/>
      </rPr>
      <t>POZOR PLINOVOD</t>
    </r>
    <r>
      <rPr>
        <sz val="10"/>
        <rFont val="Arial"/>
        <family val="2"/>
        <charset val="238"/>
      </rPr>
      <t>.</t>
    </r>
  </si>
  <si>
    <t>Odvoz odvečnega izkopanega materiala, z vsemi manipulacijami na stalno deponijo, vključno s pristojbino.</t>
  </si>
  <si>
    <t xml:space="preserve">Dobava in vgradnja gramoza za tamponsko plast, zrnatosti od 0 do 63 mm, s komprimiranjem po slojih do predpisane zbitosti in planiranje površine s točnostjo +- 1.0 cm. </t>
  </si>
  <si>
    <t>Zasip - tamponski material - 0/63 mm</t>
  </si>
  <si>
    <t xml:space="preserve">Dobava in vgradnja tamponskega drobljenca, zrnatosti od 0 do 32 mm za nosilni sloj, s komprimiranjem po slojih do predpisane zbitosti in planiranje površine s točnostjo +- 1.0 cm. Vgradnja 0,40 m pod zgornjim ustrojem ceste. </t>
  </si>
  <si>
    <t>Zasip - tamponski material - 0/32 mm</t>
  </si>
  <si>
    <t xml:space="preserve">Zasip z obstoječim materialom do višine potrebne za končno ureditev terena, s komprimiranjem v slojih deb. 20 cm do predpisane zbitosti in planiranje površine s točnostjo +- 1.0 cm </t>
  </si>
  <si>
    <t>Dobava in vgradnja posteljice z dopeljanim peskom 0/4 mm za posteljico in obsip plinovoda, do višine 10 cm nad temenom cevi (po detajlu iz projekta), s planiranjem in utrjevanjem. Natančnost izdelave posteljice je +/- 1 cm.</t>
  </si>
  <si>
    <t>b) ročni izkop</t>
  </si>
  <si>
    <t>a) strojni izkop</t>
  </si>
  <si>
    <t xml:space="preserve">Kombinirani izkop jarka za cevovod v terenu III-V kategorije, globine do 2,0 m z direktnim nakladanjem na kamion.                                                                                                                                                                                                                                        </t>
  </si>
  <si>
    <t xml:space="preserve">Kombinirani izkop </t>
  </si>
  <si>
    <t>Postavitev vodovodnih ali plinskih kap na višino nivelete asfalta, z obbetoniranjem, vsemi pomožnimi deli in materialom</t>
  </si>
  <si>
    <t>Obbetoniranje kap</t>
  </si>
  <si>
    <t>Postavitev pokrovov 60/60 cm ali fi 60 na novo višino nivelete asfalta, z obbetoniranjem, vsemi pomožnimi deli in materialom</t>
  </si>
  <si>
    <t>Obbetoniranje pokrovov</t>
  </si>
  <si>
    <t>Rušenje obrobe iz betonskih robnikov vseh vrst na betonski podlagi z nakladanjem na kamion in z odvozom na stalno gradbeno deponijo, vključno s pristojbino. Vgradnja novih betonskih robnikov na betonsko podlago C 12/15 (0,05 m3/m).</t>
  </si>
  <si>
    <t>Betonski robniki - novi</t>
  </si>
  <si>
    <t>Rušenje obrobe iz betonskih robnikov vseh vrst na betonski podlagi, s čiščenjem, odlaganjem na deponijo ob gradbišču in ponovna vgradnja obstoječih robnikov na betonsko podlago C 12/15 (0,05m3/m).</t>
  </si>
  <si>
    <t xml:space="preserve">Vzdrževanje vseh prekopanih javnih površin v času od rušitve asfalta do vzpostavitve v prvotno stanje, ki zajema polivanje - protiprašna zaščita, dosip udarnih jam, utrjevanje in planiranje, vključno z dobavo materiala in delom.
</t>
  </si>
  <si>
    <t>Protiprašna zaščita</t>
  </si>
  <si>
    <r>
      <rPr>
        <b/>
        <sz val="10"/>
        <rFont val="Arial"/>
        <family val="2"/>
        <charset val="238"/>
      </rPr>
      <t>asfaltbeton</t>
    </r>
    <r>
      <rPr>
        <sz val="10"/>
        <rFont val="Arial"/>
        <family val="2"/>
        <charset val="238"/>
      </rPr>
      <t>: vezana obrabno zaporna plast AC 8 surf B 70/100 A4,  d = 3 cm</t>
    </r>
  </si>
  <si>
    <r>
      <rPr>
        <b/>
        <sz val="10"/>
        <rFont val="Arial"/>
        <family val="2"/>
        <charset val="238"/>
      </rPr>
      <t>bitudrobir:</t>
    </r>
    <r>
      <rPr>
        <sz val="10"/>
        <rFont val="Arial"/>
        <family val="2"/>
        <charset val="238"/>
      </rPr>
      <t xml:space="preserve"> vezana nosilna zmes AC 22 base B 70/100 A4, d = 5 cm</t>
    </r>
  </si>
  <si>
    <t>pločnik:</t>
  </si>
  <si>
    <r>
      <t xml:space="preserve">Dobava in vgrajevanje </t>
    </r>
    <r>
      <rPr>
        <b/>
        <sz val="10"/>
        <rFont val="Arial"/>
        <family val="2"/>
        <charset val="238"/>
      </rPr>
      <t>dvoslojnega</t>
    </r>
    <r>
      <rPr>
        <sz val="10"/>
        <rFont val="Arial"/>
        <family val="2"/>
        <charset val="238"/>
      </rPr>
      <t xml:space="preserve"> asfalta, odstranjevanje sloja tampona v debelini grobega in finega asfalta, fino planiranje in valjanje podlage, obrizg  z emulzijo, obdelava stika med novim in starim asfaltom in (po potrebi) obnovitvitev horizontalne prometne signalizacije.</t>
    </r>
  </si>
  <si>
    <t>Asfalt - vgradnja pločnik širine nad 2,0 m - 8 cm</t>
  </si>
  <si>
    <r>
      <rPr>
        <b/>
        <sz val="10"/>
        <rFont val="Arial"/>
        <family val="2"/>
        <charset val="238"/>
      </rPr>
      <t>bitudrobir:</t>
    </r>
    <r>
      <rPr>
        <sz val="10"/>
        <rFont val="Arial"/>
        <family val="2"/>
        <charset val="238"/>
      </rPr>
      <t xml:space="preserve"> vezana nosilna zmes AC 22 base B 50/70 A3, d = 6 cm</t>
    </r>
  </si>
  <si>
    <t>vozišče:</t>
  </si>
  <si>
    <t>Zatesnitev stika med starim in novim asfaltom z bitumenskim TC trakom 30x10 mm.</t>
  </si>
  <si>
    <t>Zatesnitev stika - TC trak</t>
  </si>
  <si>
    <t>Izdelava vertikalnih stikov med starim in novim asfaltom z dilaplastom 2-4 cm debela plast pri čemer je upoštevano 1kg Dilaplasta za 12 m stika.</t>
  </si>
  <si>
    <t>Vertikalni stik - dilaplast</t>
  </si>
  <si>
    <t>do 4 cm (fini asfalt)</t>
  </si>
  <si>
    <t xml:space="preserve">Rezkanje asfaltnega cestišča v debelini do 11 cm s poravnanjem, zavaljanjem, zarezom in zagotovitev prevoznosti do končne ureditve ali rušenje debeline do 11 cm  v potrebni širini,z zarezom, odvozom na stalno deponijo, vključno s pristojbino. </t>
  </si>
  <si>
    <t>Rezkanje asfaltbetona</t>
  </si>
  <si>
    <t>Rezanje, rušenje in odstranitev asfalta na vozišču, z vsemi manipulacijami, z odvozom na stalno deponijo in vključno s pristojbino.</t>
  </si>
  <si>
    <t>Asfalt na vozišču - rezanje in rušenje</t>
  </si>
  <si>
    <t xml:space="preserve">Rezanje, rušenje in odstranitev asfalta na pločniku, z vsemi manipulacijami, z odvozom na stalno deponijo in vključno s pristojbino. </t>
  </si>
  <si>
    <t>Asfalt na pločniku - rezanje in rušenje</t>
  </si>
  <si>
    <t>Iskanje, varovanje korenin drevesa glede na določila arborističnih smernic in nadzora arbostista na terenu.</t>
  </si>
  <si>
    <t>Drevo - varovanje</t>
  </si>
  <si>
    <t xml:space="preserve">Strojno in ročno obsekovanje rastlinja debeline do 50 mm ob gradbeni jami z nakladanjem na kamion in odvozom na stalno deponijo, vključno s pristojbino. </t>
  </si>
  <si>
    <t>Grmovje</t>
  </si>
  <si>
    <t xml:space="preserve">Površinski odkop humusa debeline do 30 cm, z odlaganjem na rob izkopa, premet do 10 m od gradbene jame z vsemi manipulacijami. Strojno razgrinjanje in fino ročno planiranje humusa, ponovna zatravitev v povprečni deb. 20 cm z odrivom ali s premetom materiala do 10 m. </t>
  </si>
  <si>
    <t>Površinski odkop humusa  - rob jarka</t>
  </si>
  <si>
    <t>Prečno križanje in varovanje energetskih vodov (optični, telefonski in elektro kabli) kompletno z obešanjem, podpiranjem, varovanjem ter vzpostavitvijo v prvotno stanje (obbetoniranje cevi z betonom ter polaganje opozorilnega traku)</t>
  </si>
  <si>
    <t>Prečno varovanje - beton</t>
  </si>
  <si>
    <t xml:space="preserve">Prečno križanje in varovanje energetskih vodov (optični, telefonski in elektro kabli, vodovod,plin) kompletno z obešanjem, podpiranjem, varovanjem ter vzpostavitvijo v prvotno stanje (obsip s finim peskom ter polaganje opozorilnega traku) </t>
  </si>
  <si>
    <t>Prečno varovanje - pesek</t>
  </si>
  <si>
    <r>
      <t>Vzdolžno varovanje energetskih vodov (optični in elektro kabli, vodovod, plin) kompletno z obešanjem, podpiranjem, varovanjem ter vzpostavitvijo v prvotno stanje (</t>
    </r>
    <r>
      <rPr>
        <b/>
        <sz val="10"/>
        <rFont val="Arial"/>
        <family val="2"/>
        <charset val="238"/>
      </rPr>
      <t>obbetoniranje cevi z betonom</t>
    </r>
    <r>
      <rPr>
        <sz val="10"/>
        <rFont val="Arial"/>
        <family val="2"/>
        <charset val="238"/>
      </rPr>
      <t xml:space="preserve"> ter polaganje opozorilnega traku)</t>
    </r>
  </si>
  <si>
    <t>Vzdolžno varovanje - beton</t>
  </si>
  <si>
    <r>
      <t>Vzdolžno varovanje energetskih vodov (optični in elektro kabli, vodovod, plin) kompletno z obešanjem, podpiranjem, varovanjem ter vzpostavitvijo v prvotno stanje (</t>
    </r>
    <r>
      <rPr>
        <b/>
        <sz val="10"/>
        <rFont val="Arial"/>
        <family val="2"/>
        <charset val="238"/>
      </rPr>
      <t>obsip s finim peskom</t>
    </r>
    <r>
      <rPr>
        <sz val="10"/>
        <rFont val="Arial"/>
        <family val="2"/>
        <charset val="238"/>
      </rPr>
      <t xml:space="preserve"> ter polaganje opozorilnega traku)</t>
    </r>
  </si>
  <si>
    <t>Vzdolžno varovanje - pesek</t>
  </si>
  <si>
    <t>Varovanje gradbene jame po celotni dolžini izkopa z opozorilno PVC ograjo višine 2,0m.</t>
  </si>
  <si>
    <t>Varovanje gradbišča</t>
  </si>
  <si>
    <t>Obojestranska zaščita brežin gradbene jame proti porušitvi brežin v terenu III.-IV. Kategorije z razpiranjem oz. ustreznim postokom varovanja. Izdelava, montaža in demontaža dvostranskega opaža iz gladkih plošč in desk.</t>
  </si>
  <si>
    <t>Varovanje gradbene jame proti porušitvi - opaženje</t>
  </si>
  <si>
    <t>Odstranitev obstoječih kanalizacijskih zvez premera 20 - 30 cm za odvodnjavanje meteorne ali odpadne vode z vsemi preddeli, ter naprava novih polnoobbetoniranih zvez.</t>
  </si>
  <si>
    <t>Kanalizacijske zveze</t>
  </si>
  <si>
    <t>Odstranitev peščene površine debeline do 20 cm, z vsemi manipulacijami, z odvozom na stalno deponijo, vključno s pristojbino in ureditvijo v prvotno stanje. Nabava in dobava tamponskega drobjenca TD 32 v debelini 20 cm in drenažnega peska (4/8 ali 8/16) v debelini 3-5 cm.</t>
  </si>
  <si>
    <t xml:space="preserve">Peščena površina </t>
  </si>
  <si>
    <t>Odstranitev betonskih tlakovcev vseh vrst (prane plošče, tlakovci…), s čiščenjem, odlaganjem na deponijo ob gradbišču in ponovna vgradnja obstoječih tlakovcev v peščeno podlago.</t>
  </si>
  <si>
    <t>Odstranitev  prometnega znaka, obvestilne table, z deponiranjem ob trasi in ponovna postavitev.</t>
  </si>
  <si>
    <t>Priprava gradbišča, zarisovanje trase, določitev globin izkopa in zakoličba trase, zavarovanje zakoličbe in izdelava zakoličbenega načrta.</t>
  </si>
  <si>
    <t>ŠLANDROVA ULICA</t>
  </si>
  <si>
    <t>PLINOVOD N 24000, PE 315x18,7 in PE225x13,4</t>
  </si>
  <si>
    <t xml:space="preserve">PLINOVOD N 25000, PE 315x18,7 </t>
  </si>
  <si>
    <t>plinovod PE160 - Z.C. PE225</t>
  </si>
  <si>
    <t xml:space="preserve">zdelava, vzdrževanje med gradnjo in odstranitev začasnih lesenih prehodov širine 3.0 za pešce  in motorna osebna vozila do nosilnosti 2000 kg, z zaščitno ograjo na obeh straneh prehoda in signalizacijo v skladu z veljavnimi predpisi. Izvajalec mora predložiti ustrezni statični izračun prehoda.   </t>
  </si>
  <si>
    <t>Prehod za pešce in osebna vozila</t>
  </si>
  <si>
    <t>Dobava in montaža PE oplaščene plinske cevi fi 160 mm, PE 100, po SIST EN 12007-2, SDR 17 dodatno oplaščena z zaščitnim plaščem proti nastanku risov in brazd.</t>
  </si>
  <si>
    <t>fi 210mm</t>
  </si>
  <si>
    <t>Izdelava vodene vrtine za cev fi 210mm za uvlačenje PE/HD cevi 1x fi 160mm po tehnologiji HDD, v zemljini III. - IV. kat.</t>
  </si>
  <si>
    <t>Horizontalno vrtanje - vodeno vrtanje - za cev fi 160</t>
  </si>
  <si>
    <t>Obojestranskazaščita brežin gradbene jame proti porušitvi brežin v terenu III.-IV. Kategorije z PVC zaščitno folijo. Folija mora biti položena vzdolž brežine brežine in najmanj 1 m od roba izkopa.</t>
  </si>
  <si>
    <t>Varovanje gradbene jame proti porušitvi - pokrivanje brežin s PVC folijo</t>
  </si>
  <si>
    <t>Odstranitev in postavitev novega cestnega požiralnika premera 40 cm, z vsemi preddeli in manipulacijami, izvedbo požiralniške zveze iz betonske oz. PVC cevi obstoječega premera. Cevi so polnoobetonirane, rešetka oziroma pokrov se ohrani za kasnejšo vgradnjo.</t>
  </si>
  <si>
    <t>Cestni požiralnik, peskolov</t>
  </si>
  <si>
    <t>PLINOVOD S 1639, PE 160x9,5</t>
  </si>
  <si>
    <t>PETKOVA ULICA</t>
  </si>
  <si>
    <t>PLINOVOD N 24041, PE 160x9,5</t>
  </si>
  <si>
    <t>ULICA 24. JUNIJA</t>
  </si>
  <si>
    <t>PLINOVOD N 24020, PE225x13.4</t>
  </si>
  <si>
    <t xml:space="preserve">Dobava in vgradnja tamponskega drobljenca, zrnatosti od 0 do 32 mm za nosilni sloj, s komprimiranjem po slojih do predpisane zbitosti in planiranje površine s točnostjo +- 1.0 cm. Vgradnja 0,40 cm pod zgornjim ustrojem ceste. </t>
  </si>
  <si>
    <t xml:space="preserve">Kombinirani izkop jarka za cevovod v terenu III-V kategorije, globine do 2,0 m, z odmetom na rob jarka oz. na začasno deponijo na gradbišču.                                                                                                                                                                                                                                                  </t>
  </si>
  <si>
    <t xml:space="preserve">PREVEZAVA ZA PRIKLJUČNI PLINOVOD P-30918, P-3045, P-28830 </t>
  </si>
  <si>
    <t>PREVEZAVA ZA PRIKLJUČNI PLINOVOD P-362</t>
  </si>
  <si>
    <t>PREVEZAVA ZA PRIKLJUČNI PLINOVOD P-13566</t>
  </si>
  <si>
    <t>PREVEZAVA ZA PRIKLJUČNI PLINOVOD P-17429, P 12698</t>
  </si>
  <si>
    <t>PREVEZAVA ZA PRIKLJUČNI PLINOVOD P-20431</t>
  </si>
  <si>
    <t>PREVEZAVA ZA PRIKLJUČNI PLINOVOD P-4692</t>
  </si>
  <si>
    <t>PREVEZAVA ZA PRIKLJUČNI PLINOVOD P-33453</t>
  </si>
  <si>
    <t>PREVEZAVA ZA PRIKLJUČNI PLINOVOD P-11925</t>
  </si>
  <si>
    <t>oznaka</t>
  </si>
  <si>
    <t>gradbena dela</t>
  </si>
  <si>
    <t>vrednost               ( EUR )</t>
  </si>
  <si>
    <t>I.)</t>
  </si>
  <si>
    <t xml:space="preserve">SKUPAJ  A + B  </t>
  </si>
  <si>
    <t>II.)</t>
  </si>
  <si>
    <t>GLAVNI PLINOVODI</t>
  </si>
  <si>
    <t>III.)</t>
  </si>
  <si>
    <t>šifra plinovoda</t>
  </si>
  <si>
    <t>( EUR)</t>
  </si>
  <si>
    <t>3.1.4</t>
  </si>
  <si>
    <t>SKUPAJ GRADBENA DELA</t>
  </si>
  <si>
    <t>1.1.1</t>
  </si>
  <si>
    <t>1.1.2</t>
  </si>
  <si>
    <t>1.1.3</t>
  </si>
  <si>
    <t>1.1.4</t>
  </si>
  <si>
    <t>1.1.5</t>
  </si>
  <si>
    <t>1.1.6</t>
  </si>
  <si>
    <t>1.1.7</t>
  </si>
  <si>
    <t>1.1.8</t>
  </si>
  <si>
    <t>1.1.9</t>
  </si>
  <si>
    <t>1.1.10</t>
  </si>
  <si>
    <t>1.1.11</t>
  </si>
  <si>
    <t>1.1.12</t>
  </si>
  <si>
    <t>1.1.13</t>
  </si>
  <si>
    <t>1.0</t>
  </si>
  <si>
    <t>1.1</t>
  </si>
  <si>
    <t>OPIS POSTAVKE</t>
  </si>
  <si>
    <t>Skupaj :</t>
  </si>
  <si>
    <t>B - PRIKLJUČNI PLINOVODI - PREVEZAVE</t>
  </si>
  <si>
    <t>PRIKLJUČNI PLINOVODI - PREVEZAVE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</si>
</sst>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S_I_T_-;\-* #,##0.00\ _S_I_T_-;_-* &quot;-&quot;??\ _S_I_T_-;_-@_-"/>
    <numFmt numFmtId="165" formatCode="#,##0.00\ [$€-1]"/>
    <numFmt numFmtId="166" formatCode="0\ %"/>
    <numFmt numFmtId="167" formatCode="_-* #,##0.00\ &quot;SIT&quot;_-;\-* #,##0.00\ &quot;SIT&quot;_-;_-* &quot;-&quot;??\ &quot;SIT&quot;_-;_-@_-"/>
    <numFmt numFmtId="168" formatCode="m\o\n\th\ d\,\ yyyy"/>
    <numFmt numFmtId="169" formatCode="#,#00"/>
    <numFmt numFmtId="170" formatCode="#,"/>
    <numFmt numFmtId="171" formatCode=";;;"/>
  </numFmts>
  <fonts count="61" x14ac:knownFonts="1">
    <font>
      <sz val="10"/>
      <name val="Arial CE"/>
      <charset val="238"/>
    </font>
    <font>
      <sz val="11"/>
      <color theme="1"/>
      <name val="Calibri"/>
      <family val="2"/>
      <charset val="238"/>
      <scheme val="minor"/>
    </font>
    <font>
      <sz val="10"/>
      <name val="Arial CE"/>
      <charset val="238"/>
    </font>
    <font>
      <b/>
      <sz val="12"/>
      <name val="Arial CE"/>
      <family val="2"/>
      <charset val="238"/>
    </font>
    <font>
      <sz val="10"/>
      <name val="Arial CE"/>
      <family val="2"/>
      <charset val="238"/>
    </font>
    <font>
      <sz val="10"/>
      <name val="Arial CE"/>
      <charset val="238"/>
    </font>
    <font>
      <b/>
      <sz val="10"/>
      <name val="Arial CE"/>
      <charset val="238"/>
    </font>
    <font>
      <b/>
      <sz val="10"/>
      <name val="Arial CE"/>
      <family val="2"/>
      <charset val="238"/>
    </font>
    <font>
      <sz val="12"/>
      <name val="Times New Roman CE"/>
      <charset val="238"/>
    </font>
    <font>
      <sz val="10"/>
      <name val="Arial"/>
      <family val="2"/>
      <charset val="238"/>
    </font>
    <font>
      <i/>
      <sz val="11"/>
      <color rgb="FF7F7F7F"/>
      <name val="Calibri"/>
      <family val="2"/>
      <charset val="238"/>
      <scheme val="minor"/>
    </font>
    <font>
      <sz val="10"/>
      <name val="Times New Roman"/>
      <family val="1"/>
      <charset val="238"/>
    </font>
    <font>
      <b/>
      <sz val="14"/>
      <color indexed="16"/>
      <name val="Arial"/>
      <family val="2"/>
      <charset val="238"/>
    </font>
    <font>
      <b/>
      <sz val="14"/>
      <color indexed="8"/>
      <name val="Arial"/>
      <family val="2"/>
      <charset val="238"/>
    </font>
    <font>
      <sz val="14"/>
      <name val="Arial"/>
      <family val="2"/>
      <charset val="238"/>
    </font>
    <font>
      <sz val="10"/>
      <color theme="0"/>
      <name val="Times New Roman CE"/>
      <family val="1"/>
      <charset val="238"/>
    </font>
    <font>
      <sz val="10"/>
      <name val="Times New Roman CE"/>
      <family val="1"/>
      <charset val="238"/>
    </font>
    <font>
      <sz val="16"/>
      <name val="Arial"/>
      <family val="2"/>
      <charset val="238"/>
    </font>
    <font>
      <sz val="12"/>
      <name val="Arial"/>
      <family val="2"/>
      <charset val="238"/>
    </font>
    <font>
      <sz val="10"/>
      <name val="Times New Roman"/>
      <family val="1"/>
      <charset val="238"/>
    </font>
    <font>
      <b/>
      <sz val="14"/>
      <name val="Arial CE"/>
      <family val="2"/>
      <charset val="238"/>
    </font>
    <font>
      <b/>
      <sz val="10"/>
      <name val="Times New Roman"/>
      <family val="1"/>
      <charset val="238"/>
    </font>
    <font>
      <b/>
      <sz val="10"/>
      <name val="Arial"/>
      <family val="2"/>
      <charset val="238"/>
    </font>
    <font>
      <vertAlign val="superscript"/>
      <sz val="10"/>
      <name val="Arial"/>
      <family val="2"/>
      <charset val="238"/>
    </font>
    <font>
      <sz val="12"/>
      <name val="Times New Roman"/>
      <family val="1"/>
    </font>
    <font>
      <sz val="10"/>
      <color indexed="8"/>
      <name val="Arial"/>
      <family val="2"/>
      <charset val="238"/>
    </font>
    <font>
      <sz val="10"/>
      <color indexed="10"/>
      <name val="Arial CE"/>
      <charset val="238"/>
    </font>
    <font>
      <strike/>
      <sz val="10"/>
      <name val="Arial"/>
      <family val="2"/>
      <charset val="238"/>
    </font>
    <font>
      <sz val="1"/>
      <color indexed="8"/>
      <name val="Courier"/>
      <family val="3"/>
    </font>
    <font>
      <b/>
      <sz val="1"/>
      <color indexed="8"/>
      <name val="Courier"/>
      <family val="3"/>
    </font>
    <font>
      <sz val="12"/>
      <name val="Courier"/>
      <family val="3"/>
    </font>
    <font>
      <sz val="12"/>
      <name val="Courier"/>
      <family val="1"/>
      <charset val="238"/>
    </font>
    <font>
      <sz val="11"/>
      <color indexed="8"/>
      <name val="Calibri"/>
      <family val="2"/>
      <charset val="238"/>
    </font>
    <font>
      <sz val="10"/>
      <color theme="1"/>
      <name val="Arial"/>
      <family val="2"/>
      <charset val="238"/>
    </font>
    <font>
      <sz val="11"/>
      <name val="Arial CE"/>
      <charset val="238"/>
    </font>
    <font>
      <sz val="11"/>
      <color indexed="8"/>
      <name val="Arial"/>
      <family val="2"/>
      <charset val="238"/>
    </font>
    <font>
      <sz val="12"/>
      <color theme="1"/>
      <name val="Arial"/>
      <family val="2"/>
      <charset val="238"/>
    </font>
    <font>
      <sz val="10"/>
      <color indexed="8"/>
      <name val="Tahoma"/>
      <family val="2"/>
      <charset val="238"/>
    </font>
    <font>
      <i/>
      <sz val="10"/>
      <color rgb="FF7F7F7F"/>
      <name val="Arial"/>
      <family val="2"/>
      <charset val="238"/>
    </font>
    <font>
      <b/>
      <sz val="12"/>
      <name val="Arial"/>
      <family val="2"/>
      <charset val="238"/>
    </font>
    <font>
      <b/>
      <sz val="14"/>
      <name val="Arial"/>
      <family val="2"/>
      <charset val="238"/>
    </font>
    <font>
      <strike/>
      <sz val="12"/>
      <name val="Arial"/>
      <family val="2"/>
      <charset val="238"/>
    </font>
    <font>
      <b/>
      <sz val="10"/>
      <name val="Symbol"/>
      <family val="1"/>
      <charset val="2"/>
    </font>
    <font>
      <sz val="10"/>
      <name val="Symbol"/>
      <family val="1"/>
      <charset val="2"/>
    </font>
    <font>
      <b/>
      <sz val="10"/>
      <name val="Arial"/>
      <family val="2"/>
    </font>
    <font>
      <sz val="10"/>
      <name val="Arial"/>
      <family val="2"/>
    </font>
    <font>
      <sz val="11"/>
      <name val="Arial"/>
      <family val="2"/>
    </font>
    <font>
      <sz val="12"/>
      <name val="Arial"/>
      <family val="2"/>
    </font>
    <font>
      <b/>
      <u/>
      <sz val="16"/>
      <color theme="5" tint="-0.249977111117893"/>
      <name val="Arial"/>
      <family val="2"/>
      <charset val="238"/>
    </font>
    <font>
      <b/>
      <sz val="20"/>
      <color rgb="FF990000"/>
      <name val="Arial"/>
      <family val="2"/>
      <charset val="238"/>
    </font>
    <font>
      <b/>
      <sz val="14"/>
      <color rgb="FF800000"/>
      <name val="Arial"/>
      <family val="2"/>
      <charset val="238"/>
    </font>
    <font>
      <b/>
      <sz val="16"/>
      <name val="Arial"/>
      <family val="2"/>
      <charset val="238"/>
    </font>
    <font>
      <sz val="12"/>
      <name val="Arial CE"/>
      <charset val="238"/>
    </font>
    <font>
      <b/>
      <i/>
      <sz val="10"/>
      <name val="Arial"/>
      <family val="2"/>
      <charset val="238"/>
    </font>
    <font>
      <sz val="11"/>
      <name val="Arial"/>
      <family val="2"/>
      <charset val="238"/>
    </font>
    <font>
      <b/>
      <u/>
      <sz val="10"/>
      <name val="Arial"/>
      <family val="2"/>
      <charset val="238"/>
    </font>
    <font>
      <b/>
      <sz val="11"/>
      <name val="Arial"/>
      <family val="2"/>
      <charset val="238"/>
    </font>
    <font>
      <b/>
      <sz val="20"/>
      <color rgb="FFC00000"/>
      <name val="Arial"/>
      <family val="2"/>
      <charset val="238"/>
    </font>
    <font>
      <sz val="10"/>
      <name val="Times New Roman CE"/>
      <charset val="238"/>
    </font>
    <font>
      <b/>
      <sz val="14"/>
      <color rgb="FFC00000"/>
      <name val="Arial"/>
      <family val="2"/>
      <charset val="238"/>
    </font>
    <font>
      <sz val="14"/>
      <color rgb="FFC00000"/>
      <name val="Arial"/>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double">
        <color indexed="64"/>
      </bottom>
      <diagonal/>
    </border>
    <border>
      <left style="thin">
        <color indexed="64"/>
      </left>
      <right/>
      <top/>
      <bottom/>
      <diagonal/>
    </border>
    <border>
      <left/>
      <right/>
      <top style="double">
        <color indexed="64"/>
      </top>
      <bottom style="thin">
        <color indexed="64"/>
      </bottom>
      <diagonal/>
    </border>
  </borders>
  <cellStyleXfs count="871">
    <xf numFmtId="0" fontId="0" fillId="0" borderId="0"/>
    <xf numFmtId="164" fontId="5" fillId="0" borderId="0" applyFont="0" applyFill="0" applyBorder="0" applyAlignment="0" applyProtection="0"/>
    <xf numFmtId="164" fontId="5" fillId="0" borderId="0" applyFont="0" applyFill="0" applyBorder="0" applyAlignment="0" applyProtection="0"/>
    <xf numFmtId="0" fontId="8" fillId="0" borderId="0"/>
    <xf numFmtId="0" fontId="10" fillId="0" borderId="0" applyNumberFormat="0" applyFill="0" applyBorder="0" applyAlignment="0" applyProtection="0"/>
    <xf numFmtId="0" fontId="11" fillId="0" borderId="0"/>
    <xf numFmtId="0" fontId="19" fillId="0" borderId="0"/>
    <xf numFmtId="0" fontId="2" fillId="0" borderId="0"/>
    <xf numFmtId="0" fontId="2" fillId="0" borderId="0"/>
    <xf numFmtId="167" fontId="9" fillId="0" borderId="0" applyFont="0" applyFill="0" applyBorder="0" applyAlignment="0" applyProtection="0"/>
    <xf numFmtId="168" fontId="28" fillId="0" borderId="0">
      <protection locked="0"/>
    </xf>
    <xf numFmtId="168" fontId="28" fillId="0" borderId="0">
      <protection locked="0"/>
    </xf>
    <xf numFmtId="169" fontId="28" fillId="0" borderId="0">
      <protection locked="0"/>
    </xf>
    <xf numFmtId="169" fontId="28" fillId="0" borderId="0">
      <protection locked="0"/>
    </xf>
    <xf numFmtId="170" fontId="29" fillId="0" borderId="0">
      <protection locked="0"/>
    </xf>
    <xf numFmtId="170" fontId="29" fillId="0" borderId="0">
      <protection locked="0"/>
    </xf>
    <xf numFmtId="170" fontId="29" fillId="0" borderId="0">
      <protection locked="0"/>
    </xf>
    <xf numFmtId="170" fontId="29" fillId="0" borderId="0">
      <protection locked="0"/>
    </xf>
    <xf numFmtId="0" fontId="30" fillId="0" borderId="0"/>
    <xf numFmtId="0" fontId="31" fillId="0" borderId="0"/>
    <xf numFmtId="0" fontId="30" fillId="0" borderId="0"/>
    <xf numFmtId="0" fontId="31" fillId="0" borderId="0"/>
    <xf numFmtId="0" fontId="9" fillId="0" borderId="0"/>
    <xf numFmtId="0" fontId="31" fillId="0" borderId="0"/>
    <xf numFmtId="0" fontId="31" fillId="0" borderId="0"/>
    <xf numFmtId="0" fontId="30" fillId="0" borderId="0"/>
    <xf numFmtId="0" fontId="32" fillId="0" borderId="0"/>
    <xf numFmtId="0" fontId="1" fillId="0" borderId="0"/>
    <xf numFmtId="0" fontId="33"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0" fontId="9" fillId="0" borderId="0"/>
    <xf numFmtId="0" fontId="30" fillId="0" borderId="0"/>
    <xf numFmtId="0" fontId="30" fillId="0" borderId="0"/>
    <xf numFmtId="0" fontId="2"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xf numFmtId="0" fontId="33" fillId="0" borderId="0"/>
    <xf numFmtId="0" fontId="33" fillId="0" borderId="0"/>
    <xf numFmtId="0" fontId="33" fillId="0" borderId="0"/>
    <xf numFmtId="0" fontId="33" fillId="0" borderId="0"/>
    <xf numFmtId="0" fontId="36"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1" fillId="0" borderId="0"/>
    <xf numFmtId="0" fontId="9" fillId="0" borderId="0" applyFill="0" applyBorder="0"/>
    <xf numFmtId="0" fontId="38" fillId="0" borderId="0" applyNumberFormat="0" applyFill="0" applyBorder="0" applyAlignment="0" applyProtection="0"/>
    <xf numFmtId="0" fontId="24" fillId="0" borderId="0"/>
    <xf numFmtId="170" fontId="28" fillId="0" borderId="8">
      <protection locked="0"/>
    </xf>
    <xf numFmtId="170" fontId="28" fillId="0" borderId="8">
      <protection locked="0"/>
    </xf>
    <xf numFmtId="167" fontId="2" fillId="0" borderId="0" applyFont="0" applyFill="0" applyBorder="0" applyAlignment="0" applyProtection="0"/>
    <xf numFmtId="167" fontId="2" fillId="0" borderId="0" applyFont="0" applyFill="0" applyBorder="0" applyAlignment="0" applyProtection="0"/>
    <xf numFmtId="164" fontId="32" fillId="0" borderId="0" applyFont="0" applyFill="0" applyBorder="0" applyAlignment="0" applyProtection="0"/>
    <xf numFmtId="0" fontId="2" fillId="0" borderId="0"/>
    <xf numFmtId="0" fontId="36" fillId="0" borderId="0"/>
    <xf numFmtId="0" fontId="36" fillId="0" borderId="0"/>
    <xf numFmtId="0" fontId="11" fillId="0" borderId="0"/>
    <xf numFmtId="0" fontId="58" fillId="0" borderId="0"/>
  </cellStyleXfs>
  <cellXfs count="423">
    <xf numFmtId="0" fontId="0" fillId="0" borderId="0" xfId="0"/>
    <xf numFmtId="4" fontId="0" fillId="0" borderId="0" xfId="0" applyNumberFormat="1"/>
    <xf numFmtId="0" fontId="6" fillId="0" borderId="0" xfId="0" applyFont="1"/>
    <xf numFmtId="0" fontId="0" fillId="0" borderId="0" xfId="0" applyBorder="1"/>
    <xf numFmtId="0" fontId="0" fillId="0" borderId="0" xfId="0" applyProtection="1"/>
    <xf numFmtId="0" fontId="9" fillId="0" borderId="0" xfId="5" applyFont="1" applyAlignment="1" applyProtection="1">
      <alignment horizontal="center"/>
    </xf>
    <xf numFmtId="0" fontId="9" fillId="0" borderId="0" xfId="5" applyFont="1" applyProtection="1"/>
    <xf numFmtId="0" fontId="12" fillId="0" borderId="0" xfId="5" applyFont="1" applyAlignment="1" applyProtection="1">
      <alignment horizontal="center"/>
    </xf>
    <xf numFmtId="0" fontId="12" fillId="0" borderId="0" xfId="5" applyFont="1" applyAlignment="1" applyProtection="1">
      <alignment horizontal="left"/>
    </xf>
    <xf numFmtId="0" fontId="13" fillId="0" borderId="0" xfId="5" applyFont="1" applyAlignment="1" applyProtection="1">
      <alignment horizontal="left"/>
    </xf>
    <xf numFmtId="4" fontId="13" fillId="0" borderId="0" xfId="5" applyNumberFormat="1" applyFont="1" applyAlignment="1" applyProtection="1">
      <alignment horizontal="left"/>
    </xf>
    <xf numFmtId="0" fontId="14" fillId="0" borderId="0" xfId="5" applyFont="1" applyProtection="1"/>
    <xf numFmtId="0" fontId="13" fillId="0" borderId="0" xfId="5" applyFont="1" applyAlignment="1" applyProtection="1">
      <alignment horizontal="right"/>
    </xf>
    <xf numFmtId="0" fontId="13" fillId="0" borderId="0" xfId="5" applyFont="1" applyAlignment="1" applyProtection="1">
      <alignment horizontal="centerContinuous"/>
    </xf>
    <xf numFmtId="4" fontId="13" fillId="0" borderId="0" xfId="5" applyNumberFormat="1" applyFont="1" applyAlignment="1" applyProtection="1">
      <alignment horizontal="right"/>
    </xf>
    <xf numFmtId="0" fontId="11" fillId="0" borderId="0" xfId="5" applyProtection="1"/>
    <xf numFmtId="0" fontId="7" fillId="0" borderId="3" xfId="5" applyFont="1" applyBorder="1" applyProtection="1"/>
    <xf numFmtId="0" fontId="11" fillId="0" borderId="3" xfId="5" applyBorder="1" applyProtection="1"/>
    <xf numFmtId="165" fontId="11" fillId="0" borderId="0" xfId="5" applyNumberFormat="1" applyProtection="1"/>
    <xf numFmtId="0" fontId="9" fillId="0" borderId="0" xfId="5" applyFont="1" applyBorder="1" applyProtection="1"/>
    <xf numFmtId="0" fontId="7" fillId="0" borderId="0" xfId="5" applyFont="1" applyBorder="1" applyProtection="1"/>
    <xf numFmtId="0" fontId="11" fillId="0" borderId="0" xfId="5" applyBorder="1" applyProtection="1"/>
    <xf numFmtId="0" fontId="7" fillId="0" borderId="7" xfId="5" applyFont="1" applyBorder="1" applyProtection="1"/>
    <xf numFmtId="165" fontId="7" fillId="0" borderId="7" xfId="5" applyNumberFormat="1" applyFont="1" applyBorder="1" applyProtection="1"/>
    <xf numFmtId="0" fontId="3" fillId="0" borderId="0" xfId="5" applyFont="1" applyProtection="1"/>
    <xf numFmtId="0" fontId="11" fillId="0" borderId="0" xfId="5"/>
    <xf numFmtId="0" fontId="3" fillId="0" borderId="0" xfId="5" applyFont="1"/>
    <xf numFmtId="165" fontId="3" fillId="0" borderId="0" xfId="5" applyNumberFormat="1" applyFont="1" applyBorder="1"/>
    <xf numFmtId="165" fontId="11" fillId="0" borderId="0" xfId="5" applyNumberFormat="1"/>
    <xf numFmtId="0" fontId="15" fillId="0" borderId="0" xfId="5" applyFont="1" applyProtection="1"/>
    <xf numFmtId="0" fontId="16" fillId="0" borderId="0" xfId="5" applyFont="1" applyProtection="1"/>
    <xf numFmtId="0" fontId="16" fillId="0" borderId="0" xfId="5" applyFont="1" applyAlignment="1" applyProtection="1">
      <alignment horizontal="center"/>
    </xf>
    <xf numFmtId="0" fontId="17" fillId="0" borderId="0" xfId="5" applyFont="1" applyProtection="1"/>
    <xf numFmtId="0" fontId="18" fillId="0" borderId="0" xfId="5" applyFont="1" applyProtection="1"/>
    <xf numFmtId="0" fontId="9" fillId="0" borderId="0" xfId="5" applyFont="1" applyAlignment="1" applyProtection="1">
      <alignment horizontal="justify" vertical="center"/>
    </xf>
    <xf numFmtId="0" fontId="19" fillId="0" borderId="0" xfId="5" applyFont="1" applyProtection="1"/>
    <xf numFmtId="0" fontId="11" fillId="0" borderId="0" xfId="5" applyFont="1" applyProtection="1"/>
    <xf numFmtId="0" fontId="20" fillId="0" borderId="0" xfId="5" applyFont="1" applyProtection="1"/>
    <xf numFmtId="0" fontId="11" fillId="0" borderId="0" xfId="5" applyFill="1" applyAlignment="1" applyProtection="1">
      <alignment horizontal="left"/>
    </xf>
    <xf numFmtId="2" fontId="11" fillId="0" borderId="0" xfId="5" applyNumberFormat="1" applyFill="1" applyAlignment="1" applyProtection="1">
      <alignment horizontal="center"/>
    </xf>
    <xf numFmtId="165" fontId="11" fillId="0" borderId="0" xfId="5" applyNumberFormat="1" applyAlignment="1" applyProtection="1">
      <alignment horizontal="center"/>
    </xf>
    <xf numFmtId="0" fontId="21" fillId="0" borderId="0" xfId="5" applyFont="1" applyFill="1" applyAlignment="1" applyProtection="1">
      <alignment horizontal="left"/>
    </xf>
    <xf numFmtId="0" fontId="22" fillId="0" borderId="0" xfId="5" applyFont="1" applyAlignment="1" applyProtection="1">
      <alignment horizontal="center" vertical="top" wrapText="1"/>
    </xf>
    <xf numFmtId="0" fontId="11" fillId="0" borderId="0" xfId="5" applyAlignment="1" applyProtection="1">
      <alignment horizontal="center"/>
    </xf>
    <xf numFmtId="165" fontId="19" fillId="0" borderId="4" xfId="6" applyNumberFormat="1" applyBorder="1" applyAlignment="1" applyProtection="1">
      <alignment horizontal="center"/>
      <protection locked="0"/>
    </xf>
    <xf numFmtId="0" fontId="9" fillId="0" borderId="0" xfId="7" applyFont="1" applyFill="1" applyAlignment="1" applyProtection="1">
      <alignment horizontal="right"/>
    </xf>
    <xf numFmtId="0" fontId="9" fillId="0" borderId="0" xfId="7" applyFont="1" applyFill="1" applyAlignment="1" applyProtection="1">
      <alignment horizontal="center"/>
    </xf>
    <xf numFmtId="4" fontId="9" fillId="0" borderId="0" xfId="7" applyNumberFormat="1" applyFont="1" applyFill="1" applyAlignment="1" applyProtection="1">
      <alignment horizontal="right"/>
    </xf>
    <xf numFmtId="0" fontId="9" fillId="0" borderId="0" xfId="8" applyFont="1" applyFill="1" applyAlignment="1" applyProtection="1">
      <alignment horizontal="right"/>
    </xf>
    <xf numFmtId="0" fontId="9" fillId="0" borderId="0" xfId="8" applyFont="1" applyFill="1" applyAlignment="1" applyProtection="1">
      <alignment horizontal="center"/>
    </xf>
    <xf numFmtId="4" fontId="9" fillId="0" borderId="0" xfId="8" applyNumberFormat="1" applyFont="1" applyFill="1" applyAlignment="1" applyProtection="1">
      <alignment horizontal="right"/>
    </xf>
    <xf numFmtId="2" fontId="11" fillId="0" borderId="0" xfId="5" applyNumberFormat="1" applyAlignment="1" applyProtection="1">
      <alignment horizontal="center"/>
    </xf>
    <xf numFmtId="9" fontId="11" fillId="0" borderId="0" xfId="5" applyNumberFormat="1" applyAlignment="1" applyProtection="1">
      <alignment horizontal="center"/>
    </xf>
    <xf numFmtId="0" fontId="11" fillId="0" borderId="0" xfId="5" applyFill="1" applyProtection="1"/>
    <xf numFmtId="165" fontId="11" fillId="0" borderId="0" xfId="5" applyNumberFormat="1" applyBorder="1" applyProtection="1"/>
    <xf numFmtId="0" fontId="24" fillId="0" borderId="0" xfId="5" applyFont="1" applyProtection="1"/>
    <xf numFmtId="165" fontId="11" fillId="0" borderId="0" xfId="5" applyNumberFormat="1" applyFill="1" applyProtection="1"/>
    <xf numFmtId="2" fontId="11" fillId="0" borderId="0" xfId="5" applyNumberFormat="1" applyBorder="1" applyAlignment="1" applyProtection="1">
      <alignment horizontal="center"/>
    </xf>
    <xf numFmtId="0" fontId="7" fillId="0" borderId="0" xfId="5" applyFont="1" applyProtection="1"/>
    <xf numFmtId="0" fontId="7" fillId="0" borderId="0" xfId="5" applyFont="1" applyFill="1" applyProtection="1"/>
    <xf numFmtId="2" fontId="4" fillId="0" borderId="0" xfId="5" applyNumberFormat="1" applyFont="1" applyFill="1" applyAlignment="1" applyProtection="1">
      <alignment horizontal="center"/>
    </xf>
    <xf numFmtId="0" fontId="9" fillId="0" borderId="0" xfId="5" applyFont="1" applyAlignment="1" applyProtection="1">
      <alignment horizontal="justify"/>
    </xf>
    <xf numFmtId="0" fontId="25" fillId="0" borderId="0" xfId="5" applyFont="1" applyAlignment="1" applyProtection="1">
      <alignment horizontal="justify"/>
    </xf>
    <xf numFmtId="4" fontId="9" fillId="0" borderId="0" xfId="5" applyNumberFormat="1" applyFont="1" applyAlignment="1" applyProtection="1">
      <alignment horizontal="right"/>
    </xf>
    <xf numFmtId="4" fontId="25" fillId="0" borderId="0" xfId="5" applyNumberFormat="1" applyFont="1" applyAlignment="1" applyProtection="1">
      <alignment horizontal="right"/>
    </xf>
    <xf numFmtId="0" fontId="9" fillId="0" borderId="0" xfId="5" applyFont="1" applyFill="1" applyAlignment="1" applyProtection="1">
      <alignment horizontal="left"/>
    </xf>
    <xf numFmtId="0" fontId="9" fillId="0" borderId="0" xfId="5" applyFont="1" applyFill="1" applyAlignment="1" applyProtection="1">
      <alignment horizontal="left" wrapText="1"/>
    </xf>
    <xf numFmtId="165" fontId="19" fillId="0" borderId="0" xfId="6" applyNumberFormat="1" applyBorder="1" applyAlignment="1" applyProtection="1">
      <alignment horizontal="center"/>
    </xf>
    <xf numFmtId="0" fontId="11" fillId="0" borderId="0" xfId="5" applyNumberFormat="1" applyAlignment="1" applyProtection="1">
      <alignment horizontal="center"/>
    </xf>
    <xf numFmtId="2" fontId="26" fillId="0" borderId="0" xfId="5" applyNumberFormat="1" applyFont="1" applyFill="1" applyAlignment="1" applyProtection="1">
      <alignment horizontal="center"/>
    </xf>
    <xf numFmtId="0" fontId="26" fillId="0" borderId="0" xfId="5" applyFont="1" applyFill="1" applyProtection="1"/>
    <xf numFmtId="165" fontId="26" fillId="0" borderId="0" xfId="5" applyNumberFormat="1" applyFont="1" applyFill="1" applyAlignment="1" applyProtection="1">
      <alignment horizontal="center"/>
    </xf>
    <xf numFmtId="165" fontId="26" fillId="0" borderId="0" xfId="5" applyNumberFormat="1" applyFont="1" applyFill="1" applyProtection="1"/>
    <xf numFmtId="0" fontId="11" fillId="0" borderId="0" xfId="5" applyFill="1" applyAlignment="1" applyProtection="1">
      <alignment horizontal="center"/>
    </xf>
    <xf numFmtId="0" fontId="19" fillId="0" borderId="0" xfId="5" applyFont="1" applyFill="1" applyProtection="1"/>
    <xf numFmtId="0" fontId="19" fillId="0" borderId="0" xfId="6" applyFont="1" applyFill="1" applyProtection="1"/>
    <xf numFmtId="0" fontId="19" fillId="0" borderId="0" xfId="6" applyFill="1" applyProtection="1"/>
    <xf numFmtId="0" fontId="19" fillId="0" borderId="0" xfId="6" applyProtection="1"/>
    <xf numFmtId="165" fontId="19" fillId="0" borderId="0" xfId="6" applyNumberFormat="1" applyAlignment="1" applyProtection="1">
      <alignment horizontal="center"/>
    </xf>
    <xf numFmtId="2" fontId="19" fillId="0" borderId="0" xfId="6" applyNumberFormat="1" applyFill="1" applyAlignment="1" applyProtection="1">
      <alignment horizontal="center"/>
    </xf>
    <xf numFmtId="165" fontId="19" fillId="0" borderId="0" xfId="6" applyNumberFormat="1" applyAlignment="1" applyProtection="1"/>
    <xf numFmtId="0" fontId="9" fillId="0" borderId="0" xfId="5" applyFont="1" applyFill="1" applyBorder="1" applyAlignment="1" applyProtection="1">
      <alignment horizontal="right"/>
    </xf>
    <xf numFmtId="0" fontId="9" fillId="0" borderId="0" xfId="5" applyFont="1" applyFill="1" applyBorder="1" applyAlignment="1" applyProtection="1">
      <alignment horizontal="center"/>
    </xf>
    <xf numFmtId="4" fontId="9" fillId="0" borderId="0" xfId="5" applyNumberFormat="1" applyFont="1" applyFill="1" applyBorder="1" applyAlignment="1" applyProtection="1">
      <alignment horizontal="right"/>
    </xf>
    <xf numFmtId="0" fontId="9" fillId="0" borderId="0" xfId="5" applyFont="1" applyAlignment="1" applyProtection="1">
      <alignment horizontal="right"/>
    </xf>
    <xf numFmtId="4" fontId="9" fillId="0" borderId="0" xfId="5" applyNumberFormat="1" applyFont="1" applyBorder="1" applyAlignment="1" applyProtection="1">
      <alignment horizontal="right"/>
    </xf>
    <xf numFmtId="0" fontId="19" fillId="0" borderId="0" xfId="5" applyFont="1" applyFill="1" applyAlignment="1" applyProtection="1">
      <alignment horizontal="left"/>
    </xf>
    <xf numFmtId="0" fontId="19" fillId="0" borderId="0" xfId="5" applyFont="1" applyAlignment="1" applyProtection="1">
      <alignment horizontal="center"/>
    </xf>
    <xf numFmtId="0" fontId="9" fillId="0" borderId="0" xfId="5" applyFont="1" applyFill="1" applyAlignment="1" applyProtection="1">
      <alignment horizontal="right"/>
    </xf>
    <xf numFmtId="0" fontId="9" fillId="0" borderId="0" xfId="5" applyFont="1" applyFill="1" applyAlignment="1" applyProtection="1">
      <alignment horizontal="center"/>
    </xf>
    <xf numFmtId="4" fontId="9" fillId="0" borderId="0" xfId="5" applyNumberFormat="1" applyFont="1" applyFill="1" applyAlignment="1" applyProtection="1">
      <alignment horizontal="right"/>
    </xf>
    <xf numFmtId="4" fontId="27" fillId="0" borderId="0" xfId="5" applyNumberFormat="1" applyFont="1" applyFill="1" applyAlignment="1" applyProtection="1">
      <alignment horizontal="right"/>
    </xf>
    <xf numFmtId="0" fontId="11" fillId="0" borderId="0" xfId="5" applyAlignment="1" applyProtection="1">
      <alignment horizontal="left"/>
    </xf>
    <xf numFmtId="0" fontId="19" fillId="0" borderId="0" xfId="5" applyFont="1" applyAlignment="1" applyProtection="1">
      <alignment horizontal="left"/>
    </xf>
    <xf numFmtId="0" fontId="19" fillId="0" borderId="0" xfId="5" applyFont="1" applyAlignment="1" applyProtection="1">
      <alignment horizontal="left" wrapText="1"/>
    </xf>
    <xf numFmtId="166" fontId="9" fillId="0" borderId="0" xfId="4" applyNumberFormat="1" applyFont="1" applyAlignment="1" applyProtection="1">
      <alignment horizontal="justify"/>
    </xf>
    <xf numFmtId="0" fontId="12" fillId="0" borderId="0" xfId="5" applyFont="1" applyAlignment="1" applyProtection="1">
      <alignment horizontal="center"/>
    </xf>
    <xf numFmtId="0" fontId="9" fillId="0" borderId="0" xfId="4" applyNumberFormat="1" applyFont="1" applyProtection="1"/>
    <xf numFmtId="0" fontId="9" fillId="0" borderId="0" xfId="4" applyNumberFormat="1" applyFont="1" applyAlignment="1" applyProtection="1">
      <alignment horizontal="right"/>
    </xf>
    <xf numFmtId="0" fontId="22" fillId="0" borderId="4" xfId="4" applyNumberFormat="1" applyFont="1" applyBorder="1" applyAlignment="1" applyProtection="1">
      <alignment horizontal="center" vertical="center" wrapText="1"/>
    </xf>
    <xf numFmtId="0" fontId="39" fillId="0" borderId="9" xfId="4" applyNumberFormat="1" applyFont="1" applyBorder="1" applyAlignment="1" applyProtection="1">
      <alignment horizontal="center" vertical="center"/>
    </xf>
    <xf numFmtId="4" fontId="39" fillId="0" borderId="9" xfId="863" applyNumberFormat="1" applyFont="1" applyBorder="1" applyAlignment="1" applyProtection="1">
      <alignment horizontal="right" vertical="center"/>
    </xf>
    <xf numFmtId="4" fontId="40" fillId="0" borderId="14" xfId="863" applyNumberFormat="1" applyFont="1" applyBorder="1" applyAlignment="1" applyProtection="1">
      <alignment horizontal="right" vertical="center"/>
    </xf>
    <xf numFmtId="0" fontId="39" fillId="0" borderId="0" xfId="0" applyFont="1" applyFill="1" applyAlignment="1" applyProtection="1">
      <alignment horizontal="left"/>
    </xf>
    <xf numFmtId="0" fontId="0" fillId="0" borderId="15" xfId="0" applyBorder="1"/>
    <xf numFmtId="4" fontId="0" fillId="0" borderId="15" xfId="0" applyNumberFormat="1" applyBorder="1"/>
    <xf numFmtId="0" fontId="0" fillId="0" borderId="0" xfId="0" applyFill="1" applyBorder="1"/>
    <xf numFmtId="4" fontId="6" fillId="0" borderId="0" xfId="0" applyNumberFormat="1" applyFont="1"/>
    <xf numFmtId="0" fontId="0" fillId="0" borderId="0" xfId="0" applyFont="1"/>
    <xf numFmtId="0" fontId="0" fillId="0" borderId="15" xfId="0" applyFont="1" applyBorder="1"/>
    <xf numFmtId="0" fontId="6" fillId="0" borderId="0" xfId="0" applyFont="1" applyBorder="1"/>
    <xf numFmtId="4" fontId="6" fillId="0" borderId="0" xfId="0" applyNumberFormat="1" applyFont="1" applyBorder="1"/>
    <xf numFmtId="0" fontId="6" fillId="0" borderId="15" xfId="0" applyFont="1" applyBorder="1"/>
    <xf numFmtId="4" fontId="6" fillId="0" borderId="15" xfId="0" applyNumberFormat="1" applyFont="1" applyBorder="1"/>
    <xf numFmtId="49" fontId="39" fillId="0" borderId="0" xfId="0" applyNumberFormat="1" applyFont="1" applyFill="1" applyAlignment="1" applyProtection="1">
      <alignment horizontal="right"/>
    </xf>
    <xf numFmtId="0" fontId="39" fillId="0" borderId="0" xfId="0" applyFont="1" applyFill="1" applyAlignment="1" applyProtection="1">
      <alignment horizontal="centerContinuous" vertical="top"/>
    </xf>
    <xf numFmtId="4" fontId="41" fillId="0" borderId="0" xfId="0" applyNumberFormat="1" applyFont="1" applyFill="1" applyAlignment="1" applyProtection="1">
      <alignment horizontal="centerContinuous" vertical="top"/>
    </xf>
    <xf numFmtId="2" fontId="18" fillId="0" borderId="0" xfId="0" applyNumberFormat="1" applyFont="1" applyFill="1" applyAlignment="1" applyProtection="1">
      <alignment horizontal="right" vertical="top"/>
    </xf>
    <xf numFmtId="0" fontId="18" fillId="0" borderId="0" xfId="0" applyFont="1" applyFill="1" applyAlignment="1" applyProtection="1">
      <alignment vertical="top"/>
    </xf>
    <xf numFmtId="0" fontId="22" fillId="0" borderId="0" xfId="0" applyFont="1" applyFill="1" applyAlignment="1" applyProtection="1">
      <alignment horizontal="center" vertical="top"/>
    </xf>
    <xf numFmtId="0" fontId="22" fillId="0" borderId="0" xfId="0" applyFont="1" applyFill="1" applyAlignment="1" applyProtection="1">
      <alignment horizontal="left"/>
    </xf>
    <xf numFmtId="0" fontId="22" fillId="0" borderId="0" xfId="0" applyFont="1" applyFill="1" applyAlignment="1" applyProtection="1">
      <alignment vertical="top"/>
    </xf>
    <xf numFmtId="4" fontId="27" fillId="0" borderId="0" xfId="0" applyNumberFormat="1" applyFont="1" applyFill="1" applyAlignment="1" applyProtection="1">
      <alignment horizontal="right" vertical="top"/>
    </xf>
    <xf numFmtId="2" fontId="9" fillId="0" borderId="0" xfId="0" applyNumberFormat="1" applyFont="1" applyFill="1" applyAlignment="1" applyProtection="1">
      <alignment horizontal="right" vertical="top"/>
    </xf>
    <xf numFmtId="0" fontId="9" fillId="0" borderId="0" xfId="0" applyFont="1" applyFill="1" applyAlignment="1" applyProtection="1">
      <alignment vertical="top"/>
    </xf>
    <xf numFmtId="49" fontId="22" fillId="0" borderId="3" xfId="0" applyNumberFormat="1" applyFont="1" applyFill="1" applyBorder="1" applyAlignment="1" applyProtection="1">
      <alignment horizontal="center" vertical="center" textRotation="90"/>
    </xf>
    <xf numFmtId="0" fontId="22" fillId="0" borderId="3" xfId="0" applyFont="1" applyFill="1" applyBorder="1" applyAlignment="1" applyProtection="1">
      <alignment horizontal="center" vertical="center" wrapText="1"/>
    </xf>
    <xf numFmtId="0" fontId="22" fillId="0" borderId="3" xfId="0" applyFont="1" applyFill="1" applyBorder="1" applyAlignment="1" applyProtection="1">
      <alignment horizontal="right" vertical="center" textRotation="90"/>
    </xf>
    <xf numFmtId="0" fontId="22" fillId="0" borderId="3" xfId="0" applyFont="1" applyFill="1" applyBorder="1" applyAlignment="1" applyProtection="1">
      <alignment horizontal="left" vertical="center" textRotation="90"/>
    </xf>
    <xf numFmtId="4" fontId="22" fillId="0" borderId="3" xfId="0" applyNumberFormat="1" applyFont="1" applyFill="1" applyBorder="1" applyAlignment="1" applyProtection="1">
      <alignment horizontal="right" vertical="center" textRotation="90" wrapText="1"/>
    </xf>
    <xf numFmtId="2" fontId="22" fillId="0" borderId="3" xfId="0" applyNumberFormat="1" applyFont="1" applyFill="1" applyBorder="1" applyAlignment="1" applyProtection="1">
      <alignment horizontal="right" vertical="center" textRotation="90" wrapText="1"/>
    </xf>
    <xf numFmtId="171" fontId="22" fillId="0" borderId="0" xfId="0" applyNumberFormat="1" applyFont="1" applyFill="1" applyAlignment="1" applyProtection="1">
      <alignment vertical="top"/>
    </xf>
    <xf numFmtId="0" fontId="9" fillId="0" borderId="0" xfId="0" applyFont="1" applyFill="1" applyAlignment="1" applyProtection="1">
      <alignment horizontal="left"/>
    </xf>
    <xf numFmtId="4" fontId="27" fillId="0" borderId="0" xfId="0" applyNumberFormat="1" applyFont="1" applyFill="1" applyAlignment="1" applyProtection="1">
      <alignment vertical="top"/>
    </xf>
    <xf numFmtId="0" fontId="6" fillId="0" borderId="0" xfId="866" applyFont="1" applyAlignment="1" applyProtection="1">
      <alignment horizontal="center" vertical="top"/>
    </xf>
    <xf numFmtId="0" fontId="6" fillId="0" borderId="0" xfId="866" applyFont="1" applyAlignment="1" applyProtection="1">
      <alignment vertical="top" wrapText="1"/>
    </xf>
    <xf numFmtId="4" fontId="2" fillId="0" borderId="0" xfId="866" applyNumberFormat="1" applyFill="1" applyProtection="1"/>
    <xf numFmtId="0" fontId="2" fillId="0" borderId="0" xfId="866" applyAlignment="1" applyProtection="1">
      <alignment horizontal="center"/>
    </xf>
    <xf numFmtId="4" fontId="2" fillId="0" borderId="0" xfId="866" applyNumberFormat="1" applyProtection="1"/>
    <xf numFmtId="2" fontId="2" fillId="0" borderId="0" xfId="866" applyNumberFormat="1" applyAlignment="1" applyProtection="1">
      <alignment horizontal="right"/>
    </xf>
    <xf numFmtId="0" fontId="9" fillId="0" borderId="0" xfId="0" applyFont="1" applyFill="1" applyAlignment="1" applyProtection="1">
      <alignment horizontal="justify"/>
    </xf>
    <xf numFmtId="0" fontId="0" fillId="0" borderId="0" xfId="866" applyFont="1" applyAlignment="1" applyProtection="1">
      <alignment vertical="top" wrapText="1"/>
    </xf>
    <xf numFmtId="0" fontId="2" fillId="0" borderId="0" xfId="866" applyAlignment="1" applyProtection="1">
      <alignment horizontal="center" vertical="top"/>
    </xf>
    <xf numFmtId="0" fontId="2" fillId="0" borderId="0" xfId="866" applyFont="1" applyAlignment="1" applyProtection="1">
      <alignment vertical="top" wrapText="1"/>
    </xf>
    <xf numFmtId="2" fontId="9" fillId="0" borderId="0" xfId="0" applyNumberFormat="1" applyFont="1" applyFill="1" applyAlignment="1" applyProtection="1">
      <alignment horizontal="right"/>
    </xf>
    <xf numFmtId="0" fontId="0" fillId="0" borderId="0" xfId="866" applyFont="1" applyAlignment="1" applyProtection="1">
      <alignment horizontal="center"/>
    </xf>
    <xf numFmtId="0" fontId="22" fillId="0" borderId="0" xfId="0" applyFont="1" applyFill="1" applyAlignment="1" applyProtection="1">
      <alignment horizontal="justify"/>
    </xf>
    <xf numFmtId="0" fontId="6" fillId="0" borderId="15" xfId="866" applyFont="1" applyBorder="1" applyAlignment="1" applyProtection="1">
      <alignment horizontal="center" vertical="top"/>
    </xf>
    <xf numFmtId="0" fontId="0" fillId="0" borderId="15" xfId="866" applyFont="1" applyBorder="1" applyAlignment="1" applyProtection="1">
      <alignment vertical="top" wrapText="1"/>
    </xf>
    <xf numFmtId="4" fontId="2" fillId="0" borderId="15" xfId="866" applyNumberFormat="1" applyFill="1" applyBorder="1" applyProtection="1"/>
    <xf numFmtId="0" fontId="0" fillId="0" borderId="15" xfId="866" applyFont="1" applyBorder="1" applyAlignment="1" applyProtection="1">
      <alignment horizontal="center"/>
    </xf>
    <xf numFmtId="4" fontId="2" fillId="0" borderId="15" xfId="866" applyNumberFormat="1" applyBorder="1" applyProtection="1"/>
    <xf numFmtId="2" fontId="2" fillId="0" borderId="15" xfId="866" applyNumberFormat="1" applyBorder="1" applyAlignment="1" applyProtection="1">
      <alignment horizontal="right"/>
    </xf>
    <xf numFmtId="4" fontId="2" fillId="0" borderId="0" xfId="866" applyNumberFormat="1" applyFont="1" applyFill="1" applyProtection="1"/>
    <xf numFmtId="2" fontId="22" fillId="0" borderId="0" xfId="0" applyNumberFormat="1" applyFont="1" applyFill="1" applyAlignment="1" applyProtection="1">
      <alignment horizontal="right"/>
    </xf>
    <xf numFmtId="4" fontId="2" fillId="0" borderId="15" xfId="866" applyNumberFormat="1" applyFont="1" applyFill="1" applyBorder="1" applyProtection="1"/>
    <xf numFmtId="0" fontId="2" fillId="0" borderId="15" xfId="866" applyBorder="1" applyAlignment="1" applyProtection="1">
      <alignment horizontal="center"/>
    </xf>
    <xf numFmtId="0" fontId="9" fillId="0" borderId="0" xfId="0" applyFont="1" applyFill="1" applyBorder="1" applyAlignment="1" applyProtection="1">
      <alignment horizontal="justify"/>
    </xf>
    <xf numFmtId="4" fontId="0" fillId="0" borderId="0" xfId="0" applyNumberFormat="1" applyProtection="1"/>
    <xf numFmtId="2" fontId="0" fillId="0" borderId="0" xfId="0" applyNumberFormat="1" applyAlignment="1" applyProtection="1">
      <alignment horizontal="right"/>
    </xf>
    <xf numFmtId="0" fontId="2" fillId="0" borderId="15" xfId="866" applyBorder="1" applyAlignment="1" applyProtection="1">
      <alignment horizontal="center" vertical="top"/>
    </xf>
    <xf numFmtId="0" fontId="2" fillId="0" borderId="15" xfId="866" applyFont="1" applyBorder="1" applyAlignment="1" applyProtection="1">
      <alignment vertical="top" wrapText="1"/>
    </xf>
    <xf numFmtId="0" fontId="22" fillId="0" borderId="0" xfId="0" applyFont="1" applyFill="1" applyAlignment="1" applyProtection="1">
      <alignment horizontal="center" vertical="top" wrapText="1"/>
    </xf>
    <xf numFmtId="0" fontId="9" fillId="0" borderId="0" xfId="0" applyFont="1" applyFill="1" applyAlignment="1" applyProtection="1">
      <alignment horizontal="justify" vertical="top" wrapText="1"/>
    </xf>
    <xf numFmtId="4" fontId="9" fillId="0" borderId="0" xfId="0" applyNumberFormat="1" applyFont="1" applyFill="1" applyAlignment="1" applyProtection="1">
      <alignment horizontal="right"/>
    </xf>
    <xf numFmtId="4" fontId="2" fillId="0" borderId="0" xfId="866" applyNumberFormat="1" applyProtection="1">
      <protection locked="0"/>
    </xf>
    <xf numFmtId="4" fontId="2" fillId="0" borderId="15" xfId="866" applyNumberFormat="1" applyBorder="1" applyProtection="1">
      <protection locked="0"/>
    </xf>
    <xf numFmtId="0" fontId="2" fillId="0" borderId="0" xfId="866" applyProtection="1"/>
    <xf numFmtId="0" fontId="44" fillId="0" borderId="0" xfId="0" applyFont="1" applyProtection="1"/>
    <xf numFmtId="0" fontId="45" fillId="0" borderId="0" xfId="0" applyFont="1" applyAlignment="1" applyProtection="1">
      <alignment vertical="top" wrapText="1"/>
    </xf>
    <xf numFmtId="2" fontId="2" fillId="0" borderId="0" xfId="866" applyNumberFormat="1" applyProtection="1"/>
    <xf numFmtId="0" fontId="45" fillId="0" borderId="0" xfId="0" applyFont="1" applyProtection="1"/>
    <xf numFmtId="0" fontId="45" fillId="0" borderId="0" xfId="0" applyFont="1" applyAlignment="1" applyProtection="1">
      <alignment vertical="top"/>
    </xf>
    <xf numFmtId="0" fontId="46" fillId="0" borderId="0" xfId="866" applyFont="1" applyProtection="1"/>
    <xf numFmtId="4" fontId="47" fillId="0" borderId="0" xfId="866" applyNumberFormat="1" applyFont="1" applyFill="1" applyProtection="1"/>
    <xf numFmtId="2" fontId="47" fillId="0" borderId="0" xfId="866" applyNumberFormat="1" applyFont="1" applyProtection="1"/>
    <xf numFmtId="0" fontId="2" fillId="0" borderId="0" xfId="866" applyAlignment="1" applyProtection="1">
      <alignment vertical="top" wrapText="1"/>
    </xf>
    <xf numFmtId="0" fontId="9" fillId="0" borderId="0" xfId="866" applyFont="1" applyAlignment="1" applyProtection="1">
      <alignment vertical="top" wrapText="1"/>
    </xf>
    <xf numFmtId="2" fontId="9" fillId="0" borderId="0" xfId="0" applyNumberFormat="1" applyFont="1" applyFill="1" applyAlignment="1" applyProtection="1">
      <alignment horizontal="justify"/>
    </xf>
    <xf numFmtId="2" fontId="2" fillId="0" borderId="15" xfId="866" applyNumberFormat="1" applyBorder="1" applyProtection="1"/>
    <xf numFmtId="0" fontId="2" fillId="0" borderId="0" xfId="866" applyBorder="1" applyAlignment="1" applyProtection="1">
      <alignment horizontal="center" vertical="top"/>
    </xf>
    <xf numFmtId="4" fontId="2" fillId="0" borderId="0" xfId="866" applyNumberFormat="1" applyFill="1" applyBorder="1" applyProtection="1"/>
    <xf numFmtId="0" fontId="2" fillId="0" borderId="0" xfId="866" applyBorder="1" applyAlignment="1" applyProtection="1">
      <alignment horizontal="center"/>
    </xf>
    <xf numFmtId="4" fontId="2" fillId="0" borderId="0" xfId="866" applyNumberFormat="1" applyBorder="1" applyProtection="1"/>
    <xf numFmtId="2" fontId="6" fillId="0" borderId="0" xfId="866" applyNumberFormat="1" applyFont="1" applyBorder="1" applyProtection="1"/>
    <xf numFmtId="4" fontId="0" fillId="0" borderId="0" xfId="0" applyNumberFormat="1" applyFill="1" applyProtection="1"/>
    <xf numFmtId="2" fontId="0" fillId="0" borderId="0" xfId="0" applyNumberFormat="1" applyProtection="1"/>
    <xf numFmtId="0" fontId="2" fillId="0" borderId="0" xfId="866" applyFont="1" applyAlignment="1" applyProtection="1">
      <alignment horizontal="center" vertical="top"/>
    </xf>
    <xf numFmtId="0" fontId="6" fillId="0" borderId="0" xfId="866" applyFont="1" applyBorder="1" applyAlignment="1" applyProtection="1">
      <alignment horizontal="center" vertical="top"/>
    </xf>
    <xf numFmtId="0" fontId="0" fillId="0" borderId="0" xfId="0" applyAlignment="1" applyProtection="1">
      <alignment vertical="top" wrapText="1"/>
    </xf>
    <xf numFmtId="4" fontId="18" fillId="0" borderId="0" xfId="0" applyNumberFormat="1" applyFont="1" applyFill="1" applyAlignment="1" applyProtection="1">
      <alignment horizontal="right" vertical="top"/>
    </xf>
    <xf numFmtId="4" fontId="9" fillId="0" borderId="0" xfId="0" applyNumberFormat="1" applyFont="1" applyFill="1" applyAlignment="1" applyProtection="1">
      <alignment horizontal="right" vertical="top"/>
    </xf>
    <xf numFmtId="4" fontId="2" fillId="0" borderId="0" xfId="866" applyNumberFormat="1" applyAlignment="1" applyProtection="1">
      <alignment horizontal="right"/>
    </xf>
    <xf numFmtId="4" fontId="2" fillId="0" borderId="15" xfId="866" applyNumberFormat="1" applyBorder="1" applyAlignment="1" applyProtection="1">
      <alignment horizontal="right"/>
    </xf>
    <xf numFmtId="4" fontId="22" fillId="0" borderId="0" xfId="0" applyNumberFormat="1" applyFont="1" applyFill="1" applyAlignment="1" applyProtection="1">
      <alignment horizontal="right"/>
    </xf>
    <xf numFmtId="4" fontId="0" fillId="0" borderId="0" xfId="0" applyNumberFormat="1" applyAlignment="1" applyProtection="1">
      <alignment horizontal="right"/>
    </xf>
    <xf numFmtId="4" fontId="9" fillId="0" borderId="0" xfId="0" applyNumberFormat="1" applyFont="1" applyFill="1" applyAlignment="1" applyProtection="1">
      <alignment horizontal="justify"/>
    </xf>
    <xf numFmtId="2" fontId="6" fillId="0" borderId="0" xfId="866" applyNumberFormat="1" applyFont="1" applyProtection="1"/>
    <xf numFmtId="2" fontId="18" fillId="0" borderId="0" xfId="0" applyNumberFormat="1" applyFont="1" applyFill="1" applyAlignment="1" applyProtection="1">
      <alignment vertical="top"/>
    </xf>
    <xf numFmtId="2" fontId="9" fillId="0" borderId="0" xfId="0" applyNumberFormat="1" applyFont="1" applyFill="1" applyAlignment="1" applyProtection="1">
      <alignment vertical="top"/>
    </xf>
    <xf numFmtId="2" fontId="22" fillId="0" borderId="3" xfId="0" applyNumberFormat="1" applyFont="1" applyFill="1" applyBorder="1" applyAlignment="1" applyProtection="1">
      <alignment vertical="center" textRotation="90" wrapText="1"/>
    </xf>
    <xf numFmtId="2" fontId="2" fillId="0" borderId="0" xfId="866" applyNumberFormat="1" applyAlignment="1" applyProtection="1"/>
    <xf numFmtId="0" fontId="6" fillId="0" borderId="0" xfId="866" applyFont="1" applyBorder="1" applyAlignment="1" applyProtection="1">
      <alignment vertical="top" wrapText="1"/>
    </xf>
    <xf numFmtId="2" fontId="9" fillId="0" borderId="0" xfId="0" applyNumberFormat="1" applyFont="1" applyFill="1" applyAlignment="1" applyProtection="1"/>
    <xf numFmtId="2" fontId="2" fillId="0" borderId="15" xfId="866" applyNumberFormat="1" applyBorder="1" applyAlignment="1" applyProtection="1"/>
    <xf numFmtId="2" fontId="22" fillId="0" borderId="0" xfId="0" applyNumberFormat="1" applyFont="1" applyFill="1" applyBorder="1" applyAlignment="1" applyProtection="1"/>
    <xf numFmtId="4" fontId="2" fillId="0" borderId="0" xfId="866" applyNumberFormat="1" applyFont="1" applyFill="1" applyBorder="1" applyProtection="1"/>
    <xf numFmtId="2" fontId="22" fillId="0" borderId="0" xfId="0" applyNumberFormat="1" applyFont="1" applyFill="1" applyAlignment="1" applyProtection="1"/>
    <xf numFmtId="4" fontId="6" fillId="0" borderId="0" xfId="866" applyNumberFormat="1" applyFont="1" applyFill="1" applyProtection="1"/>
    <xf numFmtId="0" fontId="6" fillId="0" borderId="0" xfId="866" applyFont="1" applyAlignment="1" applyProtection="1">
      <alignment horizontal="center"/>
    </xf>
    <xf numFmtId="4" fontId="6" fillId="0" borderId="0" xfId="866" applyNumberFormat="1" applyFont="1" applyProtection="1"/>
    <xf numFmtId="2" fontId="0" fillId="0" borderId="0" xfId="0" applyNumberFormat="1" applyAlignment="1" applyProtection="1"/>
    <xf numFmtId="0" fontId="6" fillId="0" borderId="0" xfId="866" applyFont="1" applyAlignment="1" applyProtection="1">
      <alignment horizontal="center" vertical="top" wrapText="1"/>
    </xf>
    <xf numFmtId="4" fontId="2" fillId="0" borderId="0" xfId="866" applyNumberFormat="1" applyFill="1" applyAlignment="1" applyProtection="1">
      <alignment wrapText="1"/>
    </xf>
    <xf numFmtId="0" fontId="2" fillId="0" borderId="0" xfId="866" applyAlignment="1" applyProtection="1">
      <alignment horizontal="center" wrapText="1"/>
    </xf>
    <xf numFmtId="4" fontId="2" fillId="0" borderId="0" xfId="866" applyNumberFormat="1" applyAlignment="1" applyProtection="1">
      <alignment wrapText="1"/>
    </xf>
    <xf numFmtId="2" fontId="2" fillId="0" borderId="0" xfId="866" applyNumberFormat="1" applyAlignment="1" applyProtection="1">
      <alignment wrapText="1"/>
    </xf>
    <xf numFmtId="0" fontId="9" fillId="0" borderId="0" xfId="0" applyFont="1" applyFill="1" applyAlignment="1" applyProtection="1">
      <alignment horizontal="justify" wrapText="1"/>
    </xf>
    <xf numFmtId="3" fontId="2" fillId="0" borderId="0" xfId="866" applyNumberFormat="1" applyProtection="1"/>
    <xf numFmtId="4" fontId="47" fillId="0" borderId="0" xfId="866" applyNumberFormat="1" applyFont="1" applyProtection="1"/>
    <xf numFmtId="0" fontId="7" fillId="0" borderId="0" xfId="866" applyFont="1" applyAlignment="1">
      <alignment vertical="top" wrapText="1"/>
    </xf>
    <xf numFmtId="4" fontId="7" fillId="0" borderId="0" xfId="866" applyNumberFormat="1" applyFont="1" applyAlignment="1">
      <alignment horizontal="right"/>
    </xf>
    <xf numFmtId="0" fontId="49" fillId="0" borderId="0" xfId="4" applyFont="1" applyBorder="1" applyAlignment="1" applyProtection="1">
      <alignment vertical="center" wrapText="1"/>
    </xf>
    <xf numFmtId="0" fontId="50" fillId="0" borderId="0" xfId="4" applyNumberFormat="1" applyFont="1" applyProtection="1"/>
    <xf numFmtId="0" fontId="51" fillId="0" borderId="0" xfId="4" applyNumberFormat="1" applyFont="1" applyAlignment="1" applyProtection="1"/>
    <xf numFmtId="0" fontId="52" fillId="0" borderId="0" xfId="0" applyFont="1" applyProtection="1"/>
    <xf numFmtId="0" fontId="52" fillId="0" borderId="0" xfId="0" applyFont="1" applyAlignment="1" applyProtection="1">
      <alignment horizontal="center"/>
    </xf>
    <xf numFmtId="0" fontId="52" fillId="0" borderId="0" xfId="0" applyFont="1" applyAlignment="1" applyProtection="1">
      <alignment vertical="top"/>
    </xf>
    <xf numFmtId="0" fontId="2" fillId="0" borderId="0" xfId="0" applyFont="1" applyAlignment="1" applyProtection="1">
      <alignment horizontal="center"/>
    </xf>
    <xf numFmtId="0" fontId="2" fillId="0" borderId="0" xfId="0" applyFont="1" applyAlignment="1" applyProtection="1">
      <alignment vertical="top"/>
    </xf>
    <xf numFmtId="0" fontId="2" fillId="0" borderId="0" xfId="0" applyFont="1" applyProtection="1"/>
    <xf numFmtId="49" fontId="9" fillId="0" borderId="18" xfId="4" applyNumberFormat="1" applyFont="1" applyBorder="1" applyAlignment="1" applyProtection="1">
      <alignment horizontal="center" vertical="center"/>
    </xf>
    <xf numFmtId="4" fontId="9" fillId="0" borderId="19" xfId="863" applyNumberFormat="1" applyFont="1" applyBorder="1" applyAlignment="1" applyProtection="1">
      <alignment horizontal="right" vertical="center"/>
    </xf>
    <xf numFmtId="0" fontId="52" fillId="0" borderId="0" xfId="0" applyFont="1" applyAlignment="1" applyProtection="1">
      <alignment vertical="center"/>
    </xf>
    <xf numFmtId="4" fontId="9" fillId="0" borderId="23" xfId="863" applyNumberFormat="1" applyFont="1" applyBorder="1" applyAlignment="1" applyProtection="1">
      <alignment horizontal="right" vertical="center"/>
    </xf>
    <xf numFmtId="4" fontId="39" fillId="0" borderId="14" xfId="863" applyNumberFormat="1" applyFont="1" applyBorder="1" applyAlignment="1" applyProtection="1">
      <alignment horizontal="right" vertical="center"/>
    </xf>
    <xf numFmtId="0" fontId="6" fillId="0" borderId="0" xfId="0" applyFont="1" applyAlignment="1" applyProtection="1">
      <alignment horizontal="center"/>
    </xf>
    <xf numFmtId="4" fontId="4" fillId="0" borderId="32" xfId="0" applyNumberFormat="1" applyFont="1" applyBorder="1" applyAlignment="1">
      <alignment horizontal="right" vertical="center"/>
    </xf>
    <xf numFmtId="0" fontId="9" fillId="0" borderId="0" xfId="0" applyFont="1" applyFill="1"/>
    <xf numFmtId="0" fontId="9" fillId="0" borderId="0" xfId="0" applyFont="1" applyFill="1" applyAlignment="1">
      <alignment horizontal="center"/>
    </xf>
    <xf numFmtId="0" fontId="9" fillId="0" borderId="21" xfId="0" applyFont="1" applyFill="1" applyBorder="1" applyAlignment="1">
      <alignment horizontal="center" vertical="center"/>
    </xf>
    <xf numFmtId="0" fontId="9" fillId="0" borderId="21" xfId="0" applyFont="1" applyFill="1" applyBorder="1" applyAlignment="1" applyProtection="1">
      <alignment horizontal="left" vertical="center"/>
    </xf>
    <xf numFmtId="0" fontId="9" fillId="0" borderId="21" xfId="0" applyFont="1" applyFill="1" applyBorder="1" applyAlignment="1" applyProtection="1">
      <alignment vertical="center" wrapText="1"/>
    </xf>
    <xf numFmtId="0" fontId="9" fillId="0" borderId="21" xfId="0" applyFont="1" applyFill="1" applyBorder="1" applyAlignment="1" applyProtection="1">
      <alignment horizontal="left" vertical="center" wrapText="1"/>
    </xf>
    <xf numFmtId="0" fontId="9" fillId="0" borderId="21" xfId="0" applyFont="1" applyFill="1" applyBorder="1" applyAlignment="1" applyProtection="1">
      <alignment horizontal="center" vertical="center"/>
    </xf>
    <xf numFmtId="0" fontId="9" fillId="0" borderId="21" xfId="0" applyFont="1" applyFill="1" applyBorder="1" applyAlignment="1" applyProtection="1">
      <alignment vertical="center"/>
    </xf>
    <xf numFmtId="0" fontId="51" fillId="0" borderId="0" xfId="0" applyFont="1" applyFill="1" applyAlignment="1" applyProtection="1"/>
    <xf numFmtId="4" fontId="9" fillId="0" borderId="0" xfId="0" applyNumberFormat="1" applyFont="1" applyFill="1" applyAlignment="1" applyProtection="1">
      <alignment horizontal="right"/>
      <protection locked="0"/>
    </xf>
    <xf numFmtId="0" fontId="9" fillId="0" borderId="0" xfId="0" applyFont="1" applyFill="1" applyAlignment="1" applyProtection="1">
      <alignment horizontal="left" vertical="top" wrapText="1"/>
    </xf>
    <xf numFmtId="4" fontId="9" fillId="0" borderId="0" xfId="0" applyNumberFormat="1" applyFont="1" applyAlignment="1" applyProtection="1">
      <alignment horizontal="right"/>
      <protection locked="0"/>
    </xf>
    <xf numFmtId="0" fontId="22" fillId="0" borderId="0" xfId="0" applyFont="1" applyFill="1" applyAlignment="1" applyProtection="1">
      <alignment horizontal="left" vertical="top" wrapText="1"/>
    </xf>
    <xf numFmtId="4" fontId="9" fillId="0" borderId="0" xfId="0" applyNumberFormat="1" applyFont="1" applyFill="1" applyBorder="1" applyAlignment="1" applyProtection="1">
      <alignment horizontal="right"/>
      <protection locked="0"/>
    </xf>
    <xf numFmtId="0" fontId="9" fillId="0" borderId="0" xfId="477" applyFont="1" applyFill="1" applyAlignment="1" applyProtection="1">
      <alignment horizontal="left" vertical="top" wrapText="1"/>
    </xf>
    <xf numFmtId="0" fontId="22" fillId="0" borderId="0" xfId="477" applyFont="1" applyFill="1" applyAlignment="1" applyProtection="1">
      <alignment horizontal="left"/>
    </xf>
    <xf numFmtId="0" fontId="22" fillId="0" borderId="0" xfId="476" applyFont="1" applyFill="1" applyAlignment="1" applyProtection="1">
      <alignment horizontal="left"/>
    </xf>
    <xf numFmtId="0" fontId="9" fillId="0" borderId="0" xfId="0" applyFont="1" applyAlignment="1" applyProtection="1">
      <alignment horizontal="center"/>
    </xf>
    <xf numFmtId="0" fontId="9" fillId="0" borderId="0" xfId="0" applyFont="1" applyAlignment="1" applyProtection="1">
      <alignment horizontal="right"/>
    </xf>
    <xf numFmtId="0" fontId="9" fillId="0" borderId="0" xfId="0" applyFont="1" applyFill="1" applyBorder="1" applyAlignment="1" applyProtection="1">
      <alignment horizontal="left" wrapText="1"/>
    </xf>
    <xf numFmtId="0" fontId="9" fillId="0" borderId="0" xfId="380" applyFont="1" applyFill="1" applyAlignment="1" applyProtection="1">
      <alignment horizontal="left" wrapText="1"/>
    </xf>
    <xf numFmtId="0" fontId="22" fillId="0" borderId="0" xfId="475" applyFont="1" applyFill="1" applyAlignment="1" applyProtection="1">
      <alignment horizontal="left"/>
    </xf>
    <xf numFmtId="0" fontId="22" fillId="0" borderId="0" xfId="380" applyFont="1" applyFill="1" applyAlignment="1" applyProtection="1">
      <alignment horizontal="left"/>
    </xf>
    <xf numFmtId="0" fontId="22" fillId="0" borderId="0" xfId="29" applyFont="1" applyFill="1" applyAlignment="1" applyProtection="1">
      <alignment horizontal="left"/>
    </xf>
    <xf numFmtId="4" fontId="9" fillId="0" borderId="0" xfId="28" applyNumberFormat="1" applyFont="1" applyAlignment="1" applyProtection="1">
      <alignment horizontal="right"/>
    </xf>
    <xf numFmtId="0" fontId="9" fillId="0" borderId="0" xfId="28" applyFont="1" applyAlignment="1" applyProtection="1">
      <alignment horizontal="center"/>
    </xf>
    <xf numFmtId="0" fontId="9" fillId="0" borderId="0" xfId="28" applyFont="1" applyAlignment="1" applyProtection="1">
      <alignment horizontal="right"/>
    </xf>
    <xf numFmtId="0" fontId="22" fillId="0" borderId="0" xfId="28" applyFont="1" applyFill="1" applyAlignment="1" applyProtection="1">
      <alignment horizontal="left"/>
    </xf>
    <xf numFmtId="0" fontId="22" fillId="0" borderId="14" xfId="870" applyFont="1" applyBorder="1" applyAlignment="1" applyProtection="1">
      <alignment horizontal="center" vertical="center"/>
    </xf>
    <xf numFmtId="0" fontId="22" fillId="0" borderId="35" xfId="870" applyFont="1" applyBorder="1" applyAlignment="1" applyProtection="1">
      <alignment horizontal="center" vertical="center" wrapText="1"/>
    </xf>
    <xf numFmtId="0" fontId="9" fillId="0" borderId="0" xfId="123" applyFont="1" applyFill="1"/>
    <xf numFmtId="0" fontId="22" fillId="0" borderId="36" xfId="870" applyFont="1" applyBorder="1" applyAlignment="1" applyProtection="1">
      <alignment horizontal="center"/>
    </xf>
    <xf numFmtId="4" fontId="39" fillId="2" borderId="14" xfId="870" applyNumberFormat="1" applyFont="1" applyFill="1" applyBorder="1" applyAlignment="1" applyProtection="1">
      <alignment horizontal="right"/>
    </xf>
    <xf numFmtId="4" fontId="39" fillId="0" borderId="38" xfId="870" applyNumberFormat="1" applyFont="1" applyBorder="1" applyAlignment="1" applyProtection="1">
      <alignment horizontal="right"/>
    </xf>
    <xf numFmtId="0" fontId="22" fillId="0" borderId="39" xfId="870" applyFont="1" applyFill="1" applyBorder="1" applyAlignment="1" applyProtection="1">
      <alignment horizontal="center"/>
    </xf>
    <xf numFmtId="4" fontId="39" fillId="0" borderId="40" xfId="870" applyNumberFormat="1" applyFont="1" applyBorder="1" applyAlignment="1" applyProtection="1">
      <alignment horizontal="right"/>
    </xf>
    <xf numFmtId="0" fontId="22" fillId="0" borderId="0" xfId="870" applyFont="1" applyBorder="1" applyAlignment="1" applyProtection="1">
      <alignment horizontal="center"/>
    </xf>
    <xf numFmtId="0" fontId="39" fillId="0" borderId="0" xfId="870" applyFont="1" applyBorder="1" applyAlignment="1" applyProtection="1">
      <alignment wrapText="1"/>
    </xf>
    <xf numFmtId="0" fontId="9" fillId="0" borderId="0" xfId="870" applyFont="1" applyBorder="1" applyAlignment="1" applyProtection="1">
      <alignment wrapText="1"/>
    </xf>
    <xf numFmtId="4" fontId="39" fillId="0" borderId="0" xfId="870" applyNumberFormat="1" applyFont="1" applyBorder="1" applyAlignment="1" applyProtection="1">
      <alignment horizontal="right"/>
    </xf>
    <xf numFmtId="0" fontId="60" fillId="0" borderId="0" xfId="0" applyFont="1" applyFill="1"/>
    <xf numFmtId="0" fontId="39" fillId="0" borderId="0" xfId="0" applyFont="1" applyFill="1" applyBorder="1" applyAlignment="1" applyProtection="1">
      <alignment horizontal="left"/>
    </xf>
    <xf numFmtId="0" fontId="59" fillId="0" borderId="0" xfId="0" applyFont="1" applyFill="1" applyBorder="1" applyAlignment="1" applyProtection="1">
      <alignment horizontal="left"/>
    </xf>
    <xf numFmtId="0" fontId="22" fillId="0" borderId="41"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xf>
    <xf numFmtId="0" fontId="22" fillId="0" borderId="45" xfId="0" applyFont="1" applyBorder="1" applyAlignment="1">
      <alignment horizontal="center" vertical="center" wrapText="1"/>
    </xf>
    <xf numFmtId="4" fontId="22" fillId="0" borderId="45" xfId="0" applyNumberFormat="1" applyFont="1" applyBorder="1" applyAlignment="1" applyProtection="1">
      <alignment horizontal="center" vertical="center"/>
    </xf>
    <xf numFmtId="4" fontId="22" fillId="0" borderId="46" xfId="0" applyNumberFormat="1" applyFont="1" applyBorder="1" applyAlignment="1" applyProtection="1">
      <alignment horizontal="center" vertical="center"/>
    </xf>
    <xf numFmtId="49" fontId="9" fillId="0" borderId="18" xfId="0" applyNumberFormat="1" applyFont="1" applyBorder="1" applyAlignment="1" applyProtection="1">
      <alignment horizontal="center" vertical="center"/>
    </xf>
    <xf numFmtId="49" fontId="9" fillId="0" borderId="20" xfId="0" applyNumberFormat="1" applyFont="1" applyBorder="1" applyAlignment="1" applyProtection="1">
      <alignment horizontal="center" vertical="center"/>
    </xf>
    <xf numFmtId="49" fontId="9" fillId="0" borderId="47" xfId="0" applyNumberFormat="1" applyFont="1" applyBorder="1" applyAlignment="1" applyProtection="1">
      <alignment horizontal="center" vertical="center"/>
    </xf>
    <xf numFmtId="0" fontId="9" fillId="0" borderId="48" xfId="0" applyFont="1" applyFill="1" applyBorder="1" applyAlignment="1" applyProtection="1">
      <alignment vertical="center" wrapText="1"/>
    </xf>
    <xf numFmtId="0" fontId="9" fillId="0" borderId="48" xfId="0" applyFont="1" applyFill="1" applyBorder="1" applyAlignment="1">
      <alignment horizontal="center" vertical="center"/>
    </xf>
    <xf numFmtId="4" fontId="39" fillId="0" borderId="14" xfId="863" applyNumberFormat="1" applyFont="1" applyBorder="1" applyAlignment="1" applyProtection="1">
      <alignment horizontal="center" vertical="center"/>
    </xf>
    <xf numFmtId="0" fontId="22" fillId="0" borderId="0" xfId="0" applyFont="1" applyAlignment="1">
      <alignment wrapText="1"/>
    </xf>
    <xf numFmtId="0" fontId="0" fillId="0" borderId="0" xfId="0" applyAlignment="1">
      <alignment wrapText="1"/>
    </xf>
    <xf numFmtId="49" fontId="9" fillId="0" borderId="51" xfId="0" applyNumberFormat="1" applyFont="1" applyBorder="1" applyAlignment="1" applyProtection="1">
      <alignment horizontal="center" vertical="center"/>
    </xf>
    <xf numFmtId="0" fontId="9" fillId="0" borderId="48" xfId="0" applyFont="1" applyFill="1" applyBorder="1" applyAlignment="1" applyProtection="1">
      <alignment horizontal="left" vertical="center"/>
    </xf>
    <xf numFmtId="49" fontId="22" fillId="0" borderId="52" xfId="4" applyNumberFormat="1" applyFont="1" applyBorder="1" applyAlignment="1" applyProtection="1">
      <alignment horizontal="center" vertical="center" textRotation="90"/>
    </xf>
    <xf numFmtId="0" fontId="22" fillId="0" borderId="52" xfId="4" applyNumberFormat="1" applyFont="1" applyBorder="1" applyAlignment="1" applyProtection="1">
      <alignment horizontal="center" vertical="center" wrapText="1"/>
    </xf>
    <xf numFmtId="0" fontId="22" fillId="0" borderId="52" xfId="4" applyNumberFormat="1" applyFont="1" applyBorder="1" applyAlignment="1" applyProtection="1">
      <alignment horizontal="center" vertical="center" textRotation="90"/>
    </xf>
    <xf numFmtId="4" fontId="22" fillId="0" borderId="52" xfId="4" applyNumberFormat="1" applyFont="1" applyBorder="1" applyAlignment="1" applyProtection="1">
      <alignment horizontal="center" vertical="center" textRotation="90" wrapText="1"/>
    </xf>
    <xf numFmtId="0" fontId="9" fillId="0" borderId="0" xfId="0" applyFont="1" applyAlignment="1" applyProtection="1">
      <alignment vertical="top" wrapText="1"/>
    </xf>
    <xf numFmtId="0" fontId="9" fillId="0" borderId="0" xfId="0" applyFont="1" applyAlignment="1" applyProtection="1">
      <alignment vertical="top"/>
    </xf>
    <xf numFmtId="0" fontId="39" fillId="0" borderId="8" xfId="859" applyNumberFormat="1" applyFont="1" applyBorder="1" applyAlignment="1" applyProtection="1">
      <alignment vertical="top"/>
    </xf>
    <xf numFmtId="0" fontId="39" fillId="0" borderId="8" xfId="859" applyNumberFormat="1" applyFont="1" applyBorder="1" applyAlignment="1" applyProtection="1">
      <alignment horizontal="left"/>
    </xf>
    <xf numFmtId="0" fontId="18" fillId="0" borderId="8" xfId="859" applyNumberFormat="1" applyFont="1" applyBorder="1" applyAlignment="1" applyProtection="1">
      <alignment horizontal="right" vertical="top"/>
    </xf>
    <xf numFmtId="0" fontId="18" fillId="0" borderId="8" xfId="859" applyNumberFormat="1" applyFont="1" applyBorder="1" applyAlignment="1" applyProtection="1">
      <alignment horizontal="center" vertical="top"/>
    </xf>
    <xf numFmtId="4" fontId="39" fillId="0" borderId="8" xfId="859" applyNumberFormat="1" applyFont="1" applyBorder="1" applyAlignment="1" applyProtection="1">
      <alignment horizontal="right" vertical="top"/>
    </xf>
    <xf numFmtId="0" fontId="39" fillId="0" borderId="53" xfId="0" applyFont="1" applyBorder="1" applyAlignment="1">
      <alignment horizontal="right" vertical="center"/>
    </xf>
    <xf numFmtId="0" fontId="39" fillId="0" borderId="0" xfId="0" applyFont="1" applyBorder="1" applyAlignment="1">
      <alignment horizontal="right" vertical="center"/>
    </xf>
    <xf numFmtId="4" fontId="39" fillId="0" borderId="0" xfId="863" applyNumberFormat="1" applyFont="1" applyBorder="1" applyAlignment="1" applyProtection="1">
      <alignment horizontal="center" vertical="center"/>
    </xf>
    <xf numFmtId="0" fontId="22" fillId="0" borderId="6" xfId="870" applyFont="1" applyBorder="1" applyAlignment="1" applyProtection="1">
      <alignment horizontal="center"/>
    </xf>
    <xf numFmtId="4" fontId="39" fillId="0" borderId="6" xfId="870" applyNumberFormat="1" applyFont="1" applyBorder="1" applyAlignment="1" applyProtection="1">
      <alignment horizontal="right"/>
    </xf>
    <xf numFmtId="0" fontId="9" fillId="0" borderId="0" xfId="123" applyFont="1" applyFill="1" applyBorder="1"/>
    <xf numFmtId="4" fontId="9" fillId="0" borderId="49" xfId="863" applyNumberFormat="1" applyFont="1" applyBorder="1" applyAlignment="1" applyProtection="1">
      <alignment horizontal="right" vertical="center"/>
    </xf>
    <xf numFmtId="49" fontId="39" fillId="0" borderId="0" xfId="0" applyNumberFormat="1" applyFont="1" applyAlignment="1" applyProtection="1">
      <alignment horizontal="center" vertical="top"/>
    </xf>
    <xf numFmtId="0" fontId="39" fillId="0" borderId="0" xfId="0" applyFont="1" applyAlignment="1" applyProtection="1">
      <alignment horizontal="right" vertical="top"/>
    </xf>
    <xf numFmtId="0" fontId="39" fillId="0" borderId="0" xfId="0" applyFont="1" applyAlignment="1" applyProtection="1">
      <alignment horizontal="centerContinuous" vertical="top"/>
    </xf>
    <xf numFmtId="4" fontId="41" fillId="0" borderId="0" xfId="0" applyNumberFormat="1" applyFont="1" applyAlignment="1" applyProtection="1">
      <alignment horizontal="right" vertical="top"/>
    </xf>
    <xf numFmtId="0" fontId="18" fillId="0" borderId="0" xfId="0" applyFont="1" applyAlignment="1" applyProtection="1">
      <alignment horizontal="right" vertical="top"/>
    </xf>
    <xf numFmtId="0" fontId="18" fillId="0" borderId="0" xfId="0" applyFont="1" applyAlignment="1" applyProtection="1">
      <alignment vertical="top"/>
    </xf>
    <xf numFmtId="49" fontId="56" fillId="0" borderId="0" xfId="0" applyNumberFormat="1" applyFont="1" applyAlignment="1" applyProtection="1">
      <alignment horizontal="center" vertical="top"/>
    </xf>
    <xf numFmtId="171" fontId="22" fillId="0" borderId="6" xfId="0" applyNumberFormat="1" applyFont="1" applyBorder="1" applyAlignment="1" applyProtection="1">
      <alignment horizontal="center" vertical="top"/>
    </xf>
    <xf numFmtId="0" fontId="9" fillId="0" borderId="6" xfId="0" applyFont="1" applyFill="1" applyBorder="1" applyAlignment="1" applyProtection="1">
      <alignment horizontal="left"/>
    </xf>
    <xf numFmtId="0" fontId="9" fillId="0" borderId="6" xfId="0" applyFont="1" applyBorder="1" applyAlignment="1" applyProtection="1">
      <alignment horizontal="right" vertical="top"/>
    </xf>
    <xf numFmtId="0" fontId="9" fillId="0" borderId="6" xfId="0" applyFont="1" applyBorder="1" applyAlignment="1" applyProtection="1">
      <alignment vertical="top"/>
    </xf>
    <xf numFmtId="4" fontId="27" fillId="0" borderId="6" xfId="0" applyNumberFormat="1" applyFont="1" applyBorder="1" applyAlignment="1" applyProtection="1">
      <alignment horizontal="right" vertical="top"/>
    </xf>
    <xf numFmtId="0" fontId="22" fillId="0" borderId="0" xfId="0" applyFont="1" applyFill="1" applyAlignment="1" applyProtection="1">
      <alignment horizontal="left" wrapText="1"/>
    </xf>
    <xf numFmtId="0" fontId="9" fillId="0" borderId="0" xfId="0" applyFont="1" applyFill="1" applyAlignment="1" applyProtection="1">
      <alignment horizontal="right"/>
    </xf>
    <xf numFmtId="0" fontId="9" fillId="0" borderId="0" xfId="0" applyFont="1" applyFill="1" applyAlignment="1" applyProtection="1">
      <alignment horizontal="center"/>
    </xf>
    <xf numFmtId="0" fontId="9" fillId="0" borderId="0" xfId="0" applyFont="1" applyFill="1" applyAlignment="1" applyProtection="1">
      <alignment horizontal="left" wrapText="1"/>
    </xf>
    <xf numFmtId="0" fontId="55" fillId="0" borderId="0" xfId="0" applyFont="1" applyFill="1" applyAlignment="1" applyProtection="1">
      <alignment horizontal="left" wrapText="1"/>
    </xf>
    <xf numFmtId="0" fontId="22" fillId="0" borderId="0" xfId="0" applyFont="1" applyFill="1" applyBorder="1" applyAlignment="1" applyProtection="1">
      <alignment horizontal="left" wrapText="1"/>
    </xf>
    <xf numFmtId="0" fontId="9" fillId="0" borderId="0" xfId="0" applyFont="1" applyFill="1" applyBorder="1" applyAlignment="1" applyProtection="1">
      <alignment horizontal="right"/>
    </xf>
    <xf numFmtId="0" fontId="9" fillId="0" borderId="0" xfId="0" applyFont="1" applyFill="1" applyBorder="1" applyAlignment="1" applyProtection="1">
      <alignment horizontal="center"/>
    </xf>
    <xf numFmtId="4" fontId="9" fillId="0" borderId="0" xfId="0" applyNumberFormat="1" applyFont="1" applyFill="1" applyBorder="1" applyAlignment="1" applyProtection="1">
      <alignment horizontal="right"/>
    </xf>
    <xf numFmtId="4" fontId="9" fillId="0" borderId="0" xfId="0" applyNumberFormat="1" applyFont="1" applyAlignment="1" applyProtection="1">
      <alignment horizontal="right"/>
    </xf>
    <xf numFmtId="0" fontId="22" fillId="0" borderId="0" xfId="0" applyFont="1" applyAlignment="1" applyProtection="1">
      <alignment horizontal="center" vertical="top"/>
    </xf>
    <xf numFmtId="0" fontId="22" fillId="0" borderId="0" xfId="478" applyFont="1" applyFill="1" applyAlignment="1" applyProtection="1">
      <alignment horizontal="justify" vertical="center" wrapText="1"/>
    </xf>
    <xf numFmtId="0" fontId="9" fillId="0" borderId="0" xfId="478" applyFont="1" applyFill="1" applyAlignment="1" applyProtection="1">
      <alignment horizontal="justify" vertical="center" wrapText="1"/>
    </xf>
    <xf numFmtId="4" fontId="9" fillId="0" borderId="0" xfId="0" applyNumberFormat="1" applyFont="1" applyBorder="1" applyAlignment="1" applyProtection="1">
      <alignment horizontal="right"/>
    </xf>
    <xf numFmtId="0" fontId="54"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9" fillId="0" borderId="0" xfId="869" applyFont="1" applyFill="1" applyAlignment="1" applyProtection="1">
      <alignment horizontal="left" vertical="top" wrapText="1"/>
    </xf>
    <xf numFmtId="4" fontId="27" fillId="0" borderId="0" xfId="0" applyNumberFormat="1" applyFont="1" applyFill="1" applyAlignment="1" applyProtection="1">
      <alignment horizontal="right"/>
    </xf>
    <xf numFmtId="0" fontId="53" fillId="0" borderId="0" xfId="0" applyFont="1" applyFill="1" applyAlignment="1" applyProtection="1">
      <alignment horizontal="left" wrapText="1"/>
    </xf>
    <xf numFmtId="0" fontId="27" fillId="0" borderId="0" xfId="0" applyFont="1" applyFill="1" applyAlignment="1" applyProtection="1">
      <alignment horizontal="right"/>
    </xf>
    <xf numFmtId="9" fontId="9" fillId="0" borderId="0" xfId="0" applyNumberFormat="1" applyFont="1" applyFill="1" applyAlignment="1" applyProtection="1">
      <alignment horizontal="center"/>
    </xf>
    <xf numFmtId="0" fontId="22" fillId="0" borderId="0" xfId="0" applyFont="1" applyFill="1" applyAlignment="1" applyProtection="1">
      <alignment horizontal="justify" vertical="top"/>
    </xf>
    <xf numFmtId="0" fontId="9" fillId="0" borderId="0" xfId="0" applyFont="1" applyFill="1" applyAlignment="1" applyProtection="1">
      <alignment horizontal="right" vertical="top"/>
    </xf>
    <xf numFmtId="0" fontId="9" fillId="0" borderId="0" xfId="0" applyFont="1" applyFill="1" applyAlignment="1" applyProtection="1">
      <alignment horizontal="center" vertical="top"/>
    </xf>
    <xf numFmtId="0" fontId="9" fillId="0" borderId="0" xfId="0" applyFont="1" applyAlignment="1" applyProtection="1">
      <alignment horizontal="right" vertical="top"/>
    </xf>
    <xf numFmtId="4" fontId="27" fillId="0" borderId="0" xfId="0" applyNumberFormat="1" applyFont="1" applyAlignment="1" applyProtection="1">
      <alignment horizontal="right" vertical="top"/>
    </xf>
    <xf numFmtId="0" fontId="3" fillId="0" borderId="8" xfId="5" applyFont="1" applyBorder="1" applyProtection="1"/>
    <xf numFmtId="165" fontId="3" fillId="0" borderId="8" xfId="5" applyNumberFormat="1" applyFont="1" applyBorder="1" applyProtection="1"/>
    <xf numFmtId="4" fontId="6" fillId="0" borderId="14" xfId="0" applyNumberFormat="1" applyFont="1" applyBorder="1"/>
    <xf numFmtId="0" fontId="6" fillId="0" borderId="54" xfId="866" applyFont="1" applyBorder="1" applyAlignment="1" applyProtection="1">
      <alignment horizontal="center" vertical="top"/>
    </xf>
    <xf numFmtId="0" fontId="0" fillId="0" borderId="54" xfId="866" applyFont="1" applyBorder="1" applyAlignment="1" applyProtection="1">
      <alignment vertical="top" wrapText="1"/>
    </xf>
    <xf numFmtId="4" fontId="2" fillId="0" borderId="54" xfId="866" applyNumberFormat="1" applyFont="1" applyFill="1" applyBorder="1" applyProtection="1"/>
    <xf numFmtId="0" fontId="2" fillId="0" borderId="54" xfId="866" applyBorder="1" applyAlignment="1" applyProtection="1">
      <alignment horizontal="center"/>
    </xf>
    <xf numFmtId="4" fontId="2" fillId="0" borderId="54" xfId="866" applyNumberFormat="1" applyBorder="1" applyProtection="1"/>
    <xf numFmtId="2" fontId="22" fillId="0" borderId="54" xfId="0" applyNumberFormat="1" applyFont="1" applyFill="1" applyBorder="1" applyAlignment="1" applyProtection="1">
      <alignment horizontal="right"/>
    </xf>
    <xf numFmtId="4" fontId="2" fillId="0" borderId="54" xfId="866" applyNumberFormat="1" applyFill="1" applyBorder="1" applyProtection="1"/>
    <xf numFmtId="0" fontId="2" fillId="0" borderId="54" xfId="866" applyBorder="1" applyAlignment="1" applyProtection="1">
      <alignment horizontal="center" vertical="top"/>
    </xf>
    <xf numFmtId="2" fontId="6" fillId="0" borderId="54" xfId="866" applyNumberFormat="1" applyFont="1" applyBorder="1" applyProtection="1"/>
    <xf numFmtId="4" fontId="6" fillId="0" borderId="54" xfId="866" applyNumberFormat="1" applyFont="1" applyBorder="1" applyProtection="1"/>
    <xf numFmtId="0" fontId="0" fillId="0" borderId="54" xfId="866" applyFont="1" applyBorder="1" applyAlignment="1" applyProtection="1">
      <alignment horizontal="center"/>
    </xf>
    <xf numFmtId="4" fontId="22" fillId="0" borderId="54" xfId="0" applyNumberFormat="1" applyFont="1" applyFill="1" applyBorder="1" applyAlignment="1" applyProtection="1">
      <alignment horizontal="right"/>
    </xf>
    <xf numFmtId="0" fontId="11" fillId="0" borderId="8" xfId="5" applyBorder="1" applyProtection="1"/>
    <xf numFmtId="165" fontId="11" fillId="0" borderId="8" xfId="5" applyNumberFormat="1" applyBorder="1" applyAlignment="1" applyProtection="1">
      <alignment horizontal="center"/>
    </xf>
    <xf numFmtId="0" fontId="11" fillId="0" borderId="0" xfId="5" applyNumberFormat="1" applyBorder="1" applyAlignment="1" applyProtection="1">
      <alignment horizontal="center"/>
    </xf>
    <xf numFmtId="2" fontId="22" fillId="0" borderId="54" xfId="0" applyNumberFormat="1" applyFont="1" applyFill="1" applyBorder="1" applyAlignment="1" applyProtection="1"/>
    <xf numFmtId="0" fontId="48" fillId="0" borderId="0" xfId="4" applyFont="1" applyBorder="1" applyAlignment="1" applyProtection="1">
      <alignment horizontal="center" vertical="center" wrapText="1"/>
    </xf>
    <xf numFmtId="0" fontId="22" fillId="0" borderId="1" xfId="4" applyNumberFormat="1" applyFont="1" applyBorder="1" applyAlignment="1" applyProtection="1">
      <alignment horizontal="center" vertical="center" wrapText="1"/>
    </xf>
    <xf numFmtId="0" fontId="22" fillId="0" borderId="5" xfId="4" applyNumberFormat="1" applyFont="1" applyBorder="1" applyAlignment="1" applyProtection="1">
      <alignment horizontal="center" vertical="center" wrapText="1"/>
    </xf>
    <xf numFmtId="0" fontId="39" fillId="0" borderId="10" xfId="4" applyNumberFormat="1" applyFont="1" applyBorder="1" applyAlignment="1" applyProtection="1">
      <alignment horizontal="left" vertical="center" wrapText="1"/>
    </xf>
    <xf numFmtId="0" fontId="39" fillId="0" borderId="11" xfId="4" applyNumberFormat="1" applyFont="1" applyBorder="1" applyAlignment="1" applyProtection="1">
      <alignment horizontal="left" vertical="center" wrapText="1"/>
    </xf>
    <xf numFmtId="0" fontId="40" fillId="0" borderId="1" xfId="4" applyNumberFormat="1" applyFont="1" applyBorder="1" applyAlignment="1" applyProtection="1">
      <alignment horizontal="right" vertical="center"/>
    </xf>
    <xf numFmtId="0" fontId="40" fillId="0" borderId="2" xfId="4" applyNumberFormat="1" applyFont="1" applyBorder="1" applyAlignment="1" applyProtection="1">
      <alignment horizontal="right" vertical="center"/>
    </xf>
    <xf numFmtId="0" fontId="39" fillId="0" borderId="12" xfId="4" applyNumberFormat="1" applyFont="1" applyBorder="1" applyAlignment="1" applyProtection="1">
      <alignment horizontal="left" vertical="center" wrapText="1"/>
    </xf>
    <xf numFmtId="0" fontId="39" fillId="0" borderId="13" xfId="4" applyNumberFormat="1" applyFont="1" applyBorder="1" applyAlignment="1" applyProtection="1">
      <alignment horizontal="left" vertical="center" wrapText="1"/>
    </xf>
    <xf numFmtId="0" fontId="39" fillId="0" borderId="16" xfId="4" applyNumberFormat="1" applyFont="1" applyBorder="1" applyAlignment="1" applyProtection="1">
      <alignment horizontal="left" vertical="center" wrapText="1"/>
    </xf>
    <xf numFmtId="0" fontId="39" fillId="0" borderId="17" xfId="4" applyNumberFormat="1" applyFont="1" applyBorder="1" applyAlignment="1" applyProtection="1">
      <alignment horizontal="left" vertical="center" wrapText="1"/>
    </xf>
    <xf numFmtId="0" fontId="39" fillId="0" borderId="50" xfId="0" applyFont="1" applyBorder="1" applyAlignment="1">
      <alignment horizontal="right" vertical="center"/>
    </xf>
    <xf numFmtId="0" fontId="39" fillId="0" borderId="3" xfId="0" applyFont="1" applyBorder="1" applyAlignment="1">
      <alignment horizontal="right" vertical="center"/>
    </xf>
    <xf numFmtId="0" fontId="57" fillId="0" borderId="0" xfId="0" applyFont="1" applyFill="1" applyAlignment="1" applyProtection="1">
      <alignment horizontal="center" vertical="center"/>
    </xf>
    <xf numFmtId="0" fontId="57" fillId="0" borderId="0" xfId="0" applyFont="1" applyFill="1" applyAlignment="1" applyProtection="1">
      <alignment horizontal="center" vertical="center" wrapText="1"/>
    </xf>
    <xf numFmtId="0" fontId="59" fillId="3" borderId="0" xfId="0" applyFont="1" applyFill="1" applyBorder="1" applyAlignment="1" applyProtection="1">
      <alignment horizontal="left"/>
    </xf>
    <xf numFmtId="0" fontId="22" fillId="0" borderId="33" xfId="870" applyFont="1" applyBorder="1" applyAlignment="1" applyProtection="1">
      <alignment horizontal="center" vertical="center" wrapText="1"/>
    </xf>
    <xf numFmtId="0" fontId="22" fillId="0" borderId="34" xfId="870" applyFont="1" applyBorder="1" applyAlignment="1" applyProtection="1">
      <alignment horizontal="center" vertical="center" wrapText="1"/>
    </xf>
    <xf numFmtId="0" fontId="39" fillId="0" borderId="3" xfId="870" applyFont="1" applyBorder="1" applyAlignment="1" applyProtection="1">
      <alignment wrapText="1"/>
    </xf>
    <xf numFmtId="0" fontId="9" fillId="0" borderId="3" xfId="870" applyFont="1" applyBorder="1" applyAlignment="1" applyProtection="1">
      <alignment wrapText="1"/>
    </xf>
    <xf numFmtId="0" fontId="9" fillId="0" borderId="3" xfId="870" applyFont="1" applyBorder="1" applyAlignment="1" applyProtection="1"/>
    <xf numFmtId="0" fontId="39" fillId="0" borderId="37" xfId="870" applyFont="1" applyBorder="1" applyAlignment="1" applyProtection="1">
      <alignment horizontal="left" wrapText="1"/>
    </xf>
    <xf numFmtId="0" fontId="39" fillId="0" borderId="2" xfId="870" applyFont="1" applyBorder="1" applyAlignment="1" applyProtection="1">
      <alignment horizontal="left" wrapText="1"/>
    </xf>
    <xf numFmtId="0" fontId="39" fillId="0" borderId="5" xfId="870" applyFont="1" applyBorder="1" applyAlignment="1" applyProtection="1">
      <alignment horizontal="left" wrapText="1"/>
    </xf>
    <xf numFmtId="0" fontId="39" fillId="0" borderId="6" xfId="870" applyFont="1" applyBorder="1" applyAlignment="1" applyProtection="1">
      <alignment wrapText="1"/>
    </xf>
    <xf numFmtId="0" fontId="9" fillId="0" borderId="6" xfId="870" applyFont="1" applyBorder="1" applyAlignment="1" applyProtection="1">
      <alignment wrapText="1"/>
    </xf>
    <xf numFmtId="0" fontId="39" fillId="0" borderId="2" xfId="870" applyFont="1" applyBorder="1" applyAlignment="1" applyProtection="1">
      <alignment wrapText="1"/>
    </xf>
    <xf numFmtId="0" fontId="9" fillId="0" borderId="2" xfId="870" applyFont="1" applyBorder="1" applyAlignment="1" applyProtection="1">
      <alignment wrapText="1"/>
    </xf>
    <xf numFmtId="0" fontId="49" fillId="0" borderId="0" xfId="4" applyFont="1" applyBorder="1" applyAlignment="1" applyProtection="1">
      <alignment horizontal="center" vertical="center" wrapText="1"/>
    </xf>
    <xf numFmtId="0" fontId="50" fillId="0" borderId="0" xfId="4" applyNumberFormat="1" applyFont="1" applyAlignment="1" applyProtection="1">
      <alignment horizontal="center" vertical="center" shrinkToFit="1"/>
    </xf>
    <xf numFmtId="0" fontId="39" fillId="0" borderId="1" xfId="4" applyNumberFormat="1" applyFont="1" applyBorder="1" applyAlignment="1" applyProtection="1">
      <alignment horizontal="right" vertical="center"/>
    </xf>
    <xf numFmtId="0" fontId="39" fillId="0" borderId="2" xfId="4" applyNumberFormat="1" applyFont="1" applyBorder="1" applyAlignment="1" applyProtection="1">
      <alignment horizontal="right" vertical="center"/>
    </xf>
    <xf numFmtId="0" fontId="39" fillId="0" borderId="24" xfId="4" applyNumberFormat="1" applyFont="1" applyBorder="1" applyAlignment="1" applyProtection="1">
      <alignment horizontal="right" vertical="center"/>
    </xf>
    <xf numFmtId="0" fontId="22" fillId="0" borderId="1" xfId="4" applyNumberFormat="1" applyFont="1" applyBorder="1" applyAlignment="1" applyProtection="1">
      <alignment horizontal="center" vertical="center"/>
    </xf>
    <xf numFmtId="0" fontId="22" fillId="0" borderId="2" xfId="4" applyNumberFormat="1" applyFont="1" applyBorder="1" applyAlignment="1" applyProtection="1">
      <alignment horizontal="center" vertical="center"/>
    </xf>
    <xf numFmtId="0" fontId="22" fillId="0" borderId="5" xfId="4" applyNumberFormat="1" applyFont="1" applyBorder="1" applyAlignment="1" applyProtection="1">
      <alignment horizontal="center" vertical="center"/>
    </xf>
    <xf numFmtId="0" fontId="18" fillId="0" borderId="25" xfId="0" applyFont="1" applyFill="1" applyBorder="1" applyAlignment="1" applyProtection="1">
      <alignment horizontal="left" vertical="center"/>
    </xf>
    <xf numFmtId="0" fontId="18" fillId="0" borderId="26" xfId="0" applyFont="1" applyFill="1" applyBorder="1" applyAlignment="1" applyProtection="1">
      <alignment horizontal="left" vertical="center"/>
    </xf>
    <xf numFmtId="0" fontId="18" fillId="0" borderId="22"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18" fillId="0" borderId="28" xfId="0" applyFont="1" applyFill="1" applyBorder="1" applyAlignment="1" applyProtection="1">
      <alignment horizontal="left" vertical="center"/>
    </xf>
    <xf numFmtId="0" fontId="18" fillId="0" borderId="29" xfId="0" applyFont="1" applyFill="1" applyBorder="1" applyAlignment="1" applyProtection="1">
      <alignment horizontal="left" vertical="center"/>
    </xf>
    <xf numFmtId="0" fontId="18" fillId="0" borderId="30" xfId="0" applyFont="1" applyFill="1" applyBorder="1" applyAlignment="1" applyProtection="1">
      <alignment horizontal="left" vertical="center"/>
    </xf>
    <xf numFmtId="0" fontId="18" fillId="0" borderId="31" xfId="0" applyFont="1" applyFill="1" applyBorder="1" applyAlignment="1" applyProtection="1">
      <alignment horizontal="left" vertical="center"/>
    </xf>
    <xf numFmtId="0" fontId="6" fillId="0" borderId="0" xfId="0" applyFont="1" applyAlignment="1">
      <alignment wrapText="1"/>
    </xf>
    <xf numFmtId="0" fontId="6" fillId="0" borderId="0" xfId="0" applyFont="1" applyBorder="1" applyAlignment="1">
      <alignment wrapText="1"/>
    </xf>
    <xf numFmtId="0" fontId="6" fillId="0" borderId="15" xfId="0" applyFont="1" applyBorder="1" applyAlignment="1">
      <alignment wrapText="1"/>
    </xf>
    <xf numFmtId="0" fontId="12" fillId="0" borderId="0" xfId="5" applyFont="1" applyAlignment="1" applyProtection="1">
      <alignment horizontal="center"/>
    </xf>
    <xf numFmtId="0" fontId="0" fillId="0" borderId="0" xfId="0" applyAlignment="1">
      <alignment horizontal="center"/>
    </xf>
  </cellXfs>
  <cellStyles count="871">
    <cellStyle name="Comma 2" xfId="1"/>
    <cellStyle name="Currency_1.3.2" xfId="9"/>
    <cellStyle name="Date" xfId="10"/>
    <cellStyle name="Date 2" xfId="11"/>
    <cellStyle name="Fixed" xfId="12"/>
    <cellStyle name="Fixed 2" xfId="13"/>
    <cellStyle name="Heading1" xfId="14"/>
    <cellStyle name="Heading1 2" xfId="15"/>
    <cellStyle name="Heading2" xfId="16"/>
    <cellStyle name="Heading2 2" xfId="17"/>
    <cellStyle name="Navadno" xfId="0" builtinId="0"/>
    <cellStyle name="Navadno 10" xfId="18"/>
    <cellStyle name="Navadno 10 2" xfId="19"/>
    <cellStyle name="Navadno 10 3" xfId="20"/>
    <cellStyle name="Navadno 10_Vodovod_Žepovci_Stogovci_Podgorje_Vratja_vas" xfId="21"/>
    <cellStyle name="Navadno 11" xfId="22"/>
    <cellStyle name="Navadno 11 2" xfId="23"/>
    <cellStyle name="Navadno 11_Vodovod_Žepovci_Stogovci_Podgorje_Vratja_vas" xfId="24"/>
    <cellStyle name="Navadno 12" xfId="25"/>
    <cellStyle name="Navadno 13" xfId="26"/>
    <cellStyle name="Navadno 14" xfId="27"/>
    <cellStyle name="Navadno 15" xfId="28"/>
    <cellStyle name="Navadno 16" xfId="29"/>
    <cellStyle name="Navadno 17" xfId="30"/>
    <cellStyle name="Navadno 17 2" xfId="31"/>
    <cellStyle name="Navadno 18" xfId="32"/>
    <cellStyle name="Navadno 18 2" xfId="33"/>
    <cellStyle name="Navadno 19" xfId="34"/>
    <cellStyle name="Navadno 19 2" xfId="35"/>
    <cellStyle name="Navadno 2" xfId="3"/>
    <cellStyle name="Navadno 2 10" xfId="36"/>
    <cellStyle name="Navadno 2 10 2" xfId="37"/>
    <cellStyle name="Navadno 2 11" xfId="38"/>
    <cellStyle name="Navadno 2 11 2" xfId="39"/>
    <cellStyle name="Navadno 2 12" xfId="40"/>
    <cellStyle name="Navadno 2 12 2" xfId="41"/>
    <cellStyle name="Navadno 2 13" xfId="42"/>
    <cellStyle name="Navadno 2 13 2" xfId="43"/>
    <cellStyle name="Navadno 2 14" xfId="44"/>
    <cellStyle name="Navadno 2 14 2" xfId="45"/>
    <cellStyle name="Navadno 2 15" xfId="46"/>
    <cellStyle name="Navadno 2 15 2" xfId="47"/>
    <cellStyle name="Navadno 2 16" xfId="48"/>
    <cellStyle name="Navadno 2 16 2" xfId="49"/>
    <cellStyle name="Navadno 2 17" xfId="50"/>
    <cellStyle name="Navadno 2 17 2" xfId="51"/>
    <cellStyle name="Navadno 2 18" xfId="52"/>
    <cellStyle name="Navadno 2 18 2" xfId="53"/>
    <cellStyle name="Navadno 2 19" xfId="54"/>
    <cellStyle name="Navadno 2 19 2" xfId="55"/>
    <cellStyle name="Navadno 2 2" xfId="56"/>
    <cellStyle name="Navadno 2 2 2" xfId="57"/>
    <cellStyle name="Navadno 2 2 3" xfId="58"/>
    <cellStyle name="Navadno 2 20" xfId="59"/>
    <cellStyle name="Navadno 2 20 2" xfId="60"/>
    <cellStyle name="Navadno 2 21" xfId="61"/>
    <cellStyle name="Navadno 2 21 2" xfId="62"/>
    <cellStyle name="Navadno 2 22" xfId="63"/>
    <cellStyle name="Navadno 2 22 2" xfId="64"/>
    <cellStyle name="Navadno 2 23" xfId="65"/>
    <cellStyle name="Navadno 2 23 2" xfId="66"/>
    <cellStyle name="Navadno 2 24" xfId="67"/>
    <cellStyle name="Navadno 2 24 2" xfId="68"/>
    <cellStyle name="Navadno 2 25" xfId="69"/>
    <cellStyle name="Navadno 2 25 2" xfId="70"/>
    <cellStyle name="Navadno 2 26" xfId="71"/>
    <cellStyle name="Navadno 2 26 2" xfId="72"/>
    <cellStyle name="Navadno 2 27" xfId="73"/>
    <cellStyle name="Navadno 2 27 2" xfId="74"/>
    <cellStyle name="Navadno 2 28" xfId="75"/>
    <cellStyle name="Navadno 2 28 2" xfId="76"/>
    <cellStyle name="Navadno 2 29" xfId="77"/>
    <cellStyle name="Navadno 2 29 2" xfId="78"/>
    <cellStyle name="Navadno 2 3" xfId="79"/>
    <cellStyle name="Navadno 2 3 2" xfId="80"/>
    <cellStyle name="Navadno 2 30" xfId="81"/>
    <cellStyle name="Navadno 2 30 2" xfId="82"/>
    <cellStyle name="Navadno 2 31" xfId="83"/>
    <cellStyle name="Navadno 2 31 2" xfId="84"/>
    <cellStyle name="Navadno 2 32" xfId="85"/>
    <cellStyle name="Navadno 2 32 2" xfId="86"/>
    <cellStyle name="Navadno 2 33" xfId="87"/>
    <cellStyle name="Navadno 2 33 2" xfId="88"/>
    <cellStyle name="Navadno 2 34" xfId="89"/>
    <cellStyle name="Navadno 2 34 2" xfId="90"/>
    <cellStyle name="Navadno 2 35" xfId="91"/>
    <cellStyle name="Navadno 2 35 2" xfId="92"/>
    <cellStyle name="Navadno 2 36" xfId="93"/>
    <cellStyle name="Navadno 2 36 2" xfId="94"/>
    <cellStyle name="Navadno 2 37" xfId="95"/>
    <cellStyle name="Navadno 2 37 2" xfId="96"/>
    <cellStyle name="Navadno 2 38" xfId="97"/>
    <cellStyle name="Navadno 2 38 2" xfId="98"/>
    <cellStyle name="Navadno 2 39" xfId="99"/>
    <cellStyle name="Navadno 2 39 2" xfId="100"/>
    <cellStyle name="Navadno 2 4" xfId="101"/>
    <cellStyle name="Navadno 2 4 2" xfId="102"/>
    <cellStyle name="Navadno 2 40" xfId="103"/>
    <cellStyle name="Navadno 2 40 2" xfId="104"/>
    <cellStyle name="Navadno 2 41" xfId="105"/>
    <cellStyle name="Navadno 2 41 2" xfId="106"/>
    <cellStyle name="Navadno 2 42" xfId="107"/>
    <cellStyle name="Navadno 2 42 2" xfId="108"/>
    <cellStyle name="Navadno 2 43" xfId="109"/>
    <cellStyle name="Navadno 2 43 2" xfId="110"/>
    <cellStyle name="Navadno 2 44" xfId="111"/>
    <cellStyle name="Navadno 2 44 2" xfId="112"/>
    <cellStyle name="Navadno 2 45" xfId="113"/>
    <cellStyle name="Navadno 2 45 2" xfId="114"/>
    <cellStyle name="Navadno 2 46" xfId="115"/>
    <cellStyle name="Navadno 2 46 2" xfId="116"/>
    <cellStyle name="Navadno 2 47" xfId="117"/>
    <cellStyle name="Navadno 2 47 2" xfId="118"/>
    <cellStyle name="Navadno 2 48" xfId="119"/>
    <cellStyle name="Navadno 2 49" xfId="120"/>
    <cellStyle name="Navadno 2 5" xfId="121"/>
    <cellStyle name="Navadno 2 5 2" xfId="122"/>
    <cellStyle name="Navadno 2 50" xfId="123"/>
    <cellStyle name="Navadno 2 51" xfId="124"/>
    <cellStyle name="Navadno 2 6" xfId="125"/>
    <cellStyle name="Navadno 2 6 2" xfId="126"/>
    <cellStyle name="Navadno 2 7" xfId="127"/>
    <cellStyle name="Navadno 2 7 2" xfId="128"/>
    <cellStyle name="Navadno 2 8" xfId="129"/>
    <cellStyle name="Navadno 2 8 2" xfId="130"/>
    <cellStyle name="Navadno 2 9" xfId="131"/>
    <cellStyle name="Navadno 2 9 2" xfId="132"/>
    <cellStyle name="Navadno 2_Vodovod_Drobti_S_Grabe_Z_Grabe_Pogled_10_HP_Grabe_NN" xfId="133"/>
    <cellStyle name="Navadno 20" xfId="134"/>
    <cellStyle name="Navadno 20 2" xfId="135"/>
    <cellStyle name="Navadno 21" xfId="136"/>
    <cellStyle name="Navadno 21 2" xfId="137"/>
    <cellStyle name="Navadno 22" xfId="138"/>
    <cellStyle name="Navadno 22 2" xfId="139"/>
    <cellStyle name="Navadno 23" xfId="140"/>
    <cellStyle name="Navadno 23 2" xfId="141"/>
    <cellStyle name="Navadno 24" xfId="142"/>
    <cellStyle name="Navadno 24 2" xfId="143"/>
    <cellStyle name="Navadno 25" xfId="144"/>
    <cellStyle name="Navadno 25 2" xfId="145"/>
    <cellStyle name="Navadno 26" xfId="146"/>
    <cellStyle name="Navadno 26 2" xfId="147"/>
    <cellStyle name="Navadno 27" xfId="148"/>
    <cellStyle name="Navadno 27 2" xfId="149"/>
    <cellStyle name="Navadno 28" xfId="150"/>
    <cellStyle name="Navadno 28 2" xfId="151"/>
    <cellStyle name="Navadno 29" xfId="152"/>
    <cellStyle name="Navadno 29 2" xfId="153"/>
    <cellStyle name="Navadno 3" xfId="5"/>
    <cellStyle name="Navadno 3 10" xfId="154"/>
    <cellStyle name="Navadno 3 10 2" xfId="155"/>
    <cellStyle name="Navadno 3 11" xfId="156"/>
    <cellStyle name="Navadno 3 11 2" xfId="157"/>
    <cellStyle name="Navadno 3 12" xfId="158"/>
    <cellStyle name="Navadno 3 12 2" xfId="159"/>
    <cellStyle name="Navadno 3 13" xfId="160"/>
    <cellStyle name="Navadno 3 13 2" xfId="161"/>
    <cellStyle name="Navadno 3 14" xfId="162"/>
    <cellStyle name="Navadno 3 14 2" xfId="163"/>
    <cellStyle name="Navadno 3 15" xfId="164"/>
    <cellStyle name="Navadno 3 15 2" xfId="165"/>
    <cellStyle name="Navadno 3 16" xfId="166"/>
    <cellStyle name="Navadno 3 16 2" xfId="167"/>
    <cellStyle name="Navadno 3 17" xfId="168"/>
    <cellStyle name="Navadno 3 17 2" xfId="169"/>
    <cellStyle name="Navadno 3 18" xfId="170"/>
    <cellStyle name="Navadno 3 18 2" xfId="171"/>
    <cellStyle name="Navadno 3 19" xfId="172"/>
    <cellStyle name="Navadno 3 19 2" xfId="173"/>
    <cellStyle name="Navadno 3 2" xfId="174"/>
    <cellStyle name="Navadno 3 2 2" xfId="175"/>
    <cellStyle name="Navadno 3 20" xfId="176"/>
    <cellStyle name="Navadno 3 20 2" xfId="177"/>
    <cellStyle name="Navadno 3 21" xfId="178"/>
    <cellStyle name="Navadno 3 21 2" xfId="179"/>
    <cellStyle name="Navadno 3 22" xfId="180"/>
    <cellStyle name="Navadno 3 22 2" xfId="181"/>
    <cellStyle name="Navadno 3 23" xfId="182"/>
    <cellStyle name="Navadno 3 23 2" xfId="183"/>
    <cellStyle name="Navadno 3 24" xfId="184"/>
    <cellStyle name="Navadno 3 24 2" xfId="185"/>
    <cellStyle name="Navadno 3 25" xfId="186"/>
    <cellStyle name="Navadno 3 25 2" xfId="187"/>
    <cellStyle name="Navadno 3 26" xfId="188"/>
    <cellStyle name="Navadno 3 26 2" xfId="189"/>
    <cellStyle name="Navadno 3 27" xfId="190"/>
    <cellStyle name="Navadno 3 27 2" xfId="191"/>
    <cellStyle name="Navadno 3 28" xfId="192"/>
    <cellStyle name="Navadno 3 28 2" xfId="193"/>
    <cellStyle name="Navadno 3 29" xfId="194"/>
    <cellStyle name="Navadno 3 29 2" xfId="195"/>
    <cellStyle name="Navadno 3 3" xfId="196"/>
    <cellStyle name="Navadno 3 3 2" xfId="197"/>
    <cellStyle name="Navadno 3 30" xfId="198"/>
    <cellStyle name="Navadno 3 30 2" xfId="199"/>
    <cellStyle name="Navadno 3 31" xfId="200"/>
    <cellStyle name="Navadno 3 31 2" xfId="201"/>
    <cellStyle name="Navadno 3 32" xfId="202"/>
    <cellStyle name="Navadno 3 32 2" xfId="203"/>
    <cellStyle name="Navadno 3 33" xfId="204"/>
    <cellStyle name="Navadno 3 33 2" xfId="205"/>
    <cellStyle name="Navadno 3 34" xfId="206"/>
    <cellStyle name="Navadno 3 34 2" xfId="207"/>
    <cellStyle name="Navadno 3 35" xfId="208"/>
    <cellStyle name="Navadno 3 35 2" xfId="209"/>
    <cellStyle name="Navadno 3 36" xfId="210"/>
    <cellStyle name="Navadno 3 36 2" xfId="211"/>
    <cellStyle name="Navadno 3 37" xfId="212"/>
    <cellStyle name="Navadno 3 37 2" xfId="213"/>
    <cellStyle name="Navadno 3 38" xfId="214"/>
    <cellStyle name="Navadno 3 38 2" xfId="215"/>
    <cellStyle name="Navadno 3 39" xfId="216"/>
    <cellStyle name="Navadno 3 39 2" xfId="217"/>
    <cellStyle name="Navadno 3 4" xfId="218"/>
    <cellStyle name="Navadno 3 4 2" xfId="219"/>
    <cellStyle name="Navadno 3 40" xfId="220"/>
    <cellStyle name="Navadno 3 40 2" xfId="221"/>
    <cellStyle name="Navadno 3 41" xfId="222"/>
    <cellStyle name="Navadno 3 41 2" xfId="223"/>
    <cellStyle name="Navadno 3 42" xfId="224"/>
    <cellStyle name="Navadno 3 42 2" xfId="225"/>
    <cellStyle name="Navadno 3 43" xfId="226"/>
    <cellStyle name="Navadno 3 43 2" xfId="227"/>
    <cellStyle name="Navadno 3 44" xfId="228"/>
    <cellStyle name="Navadno 3 44 2" xfId="229"/>
    <cellStyle name="Navadno 3 45" xfId="230"/>
    <cellStyle name="Navadno 3 45 2" xfId="231"/>
    <cellStyle name="Navadno 3 46" xfId="232"/>
    <cellStyle name="Navadno 3 46 2" xfId="233"/>
    <cellStyle name="Navadno 3 47" xfId="234"/>
    <cellStyle name="Navadno 3 47 2" xfId="235"/>
    <cellStyle name="Navadno 3 48" xfId="236"/>
    <cellStyle name="Navadno 3 49" xfId="237"/>
    <cellStyle name="Navadno 3 5" xfId="238"/>
    <cellStyle name="Navadno 3 5 2" xfId="239"/>
    <cellStyle name="Navadno 3 6" xfId="240"/>
    <cellStyle name="Navadno 3 6 2" xfId="241"/>
    <cellStyle name="Navadno 3 7" xfId="242"/>
    <cellStyle name="Navadno 3 7 2" xfId="243"/>
    <cellStyle name="Navadno 3 8" xfId="244"/>
    <cellStyle name="Navadno 3 8 2" xfId="245"/>
    <cellStyle name="Navadno 3 9" xfId="246"/>
    <cellStyle name="Navadno 3 9 2" xfId="247"/>
    <cellStyle name="Navadno 30" xfId="248"/>
    <cellStyle name="Navadno 30 2" xfId="249"/>
    <cellStyle name="Navadno 31" xfId="250"/>
    <cellStyle name="Navadno 31 2" xfId="251"/>
    <cellStyle name="Navadno 32" xfId="252"/>
    <cellStyle name="Navadno 32 2" xfId="253"/>
    <cellStyle name="Navadno 33" xfId="254"/>
    <cellStyle name="Navadno 33 2" xfId="255"/>
    <cellStyle name="Navadno 34" xfId="256"/>
    <cellStyle name="Navadno 34 2" xfId="257"/>
    <cellStyle name="Navadno 35" xfId="258"/>
    <cellStyle name="Navadno 35 2" xfId="259"/>
    <cellStyle name="Navadno 36" xfId="260"/>
    <cellStyle name="Navadno 36 2" xfId="261"/>
    <cellStyle name="Navadno 37" xfId="262"/>
    <cellStyle name="Navadno 37 2" xfId="263"/>
    <cellStyle name="Navadno 38" xfId="264"/>
    <cellStyle name="Navadno 38 2" xfId="265"/>
    <cellStyle name="Navadno 39" xfId="266"/>
    <cellStyle name="Navadno 39 2" xfId="267"/>
    <cellStyle name="Navadno 4" xfId="268"/>
    <cellStyle name="Navadno 4 10" xfId="269"/>
    <cellStyle name="Navadno 4 10 2" xfId="270"/>
    <cellStyle name="Navadno 4 11" xfId="271"/>
    <cellStyle name="Navadno 4 11 2" xfId="272"/>
    <cellStyle name="Navadno 4 12" xfId="273"/>
    <cellStyle name="Navadno 4 12 2" xfId="274"/>
    <cellStyle name="Navadno 4 13" xfId="275"/>
    <cellStyle name="Navadno 4 13 2" xfId="276"/>
    <cellStyle name="Navadno 4 14" xfId="277"/>
    <cellStyle name="Navadno 4 14 2" xfId="278"/>
    <cellStyle name="Navadno 4 15" xfId="279"/>
    <cellStyle name="Navadno 4 15 2" xfId="280"/>
    <cellStyle name="Navadno 4 16" xfId="281"/>
    <cellStyle name="Navadno 4 16 2" xfId="282"/>
    <cellStyle name="Navadno 4 17" xfId="283"/>
    <cellStyle name="Navadno 4 17 2" xfId="284"/>
    <cellStyle name="Navadno 4 18" xfId="285"/>
    <cellStyle name="Navadno 4 18 2" xfId="286"/>
    <cellStyle name="Navadno 4 19" xfId="287"/>
    <cellStyle name="Navadno 4 19 2" xfId="288"/>
    <cellStyle name="Navadno 4 2" xfId="289"/>
    <cellStyle name="Navadno 4 2 2" xfId="290"/>
    <cellStyle name="Navadno 4 20" xfId="291"/>
    <cellStyle name="Navadno 4 20 2" xfId="292"/>
    <cellStyle name="Navadno 4 21" xfId="293"/>
    <cellStyle name="Navadno 4 21 2" xfId="294"/>
    <cellStyle name="Navadno 4 22" xfId="295"/>
    <cellStyle name="Navadno 4 22 2" xfId="296"/>
    <cellStyle name="Navadno 4 23" xfId="297"/>
    <cellStyle name="Navadno 4 23 2" xfId="298"/>
    <cellStyle name="Navadno 4 24" xfId="299"/>
    <cellStyle name="Navadno 4 24 2" xfId="300"/>
    <cellStyle name="Navadno 4 25" xfId="301"/>
    <cellStyle name="Navadno 4 25 2" xfId="302"/>
    <cellStyle name="Navadno 4 26" xfId="303"/>
    <cellStyle name="Navadno 4 26 2" xfId="304"/>
    <cellStyle name="Navadno 4 27" xfId="305"/>
    <cellStyle name="Navadno 4 27 2" xfId="306"/>
    <cellStyle name="Navadno 4 28" xfId="307"/>
    <cellStyle name="Navadno 4 28 2" xfId="308"/>
    <cellStyle name="Navadno 4 29" xfId="309"/>
    <cellStyle name="Navadno 4 29 2" xfId="310"/>
    <cellStyle name="Navadno 4 3" xfId="311"/>
    <cellStyle name="Navadno 4 3 2" xfId="312"/>
    <cellStyle name="Navadno 4 30" xfId="313"/>
    <cellStyle name="Navadno 4 30 2" xfId="314"/>
    <cellStyle name="Navadno 4 31" xfId="315"/>
    <cellStyle name="Navadno 4 31 2" xfId="316"/>
    <cellStyle name="Navadno 4 32" xfId="317"/>
    <cellStyle name="Navadno 4 32 2" xfId="318"/>
    <cellStyle name="Navadno 4 33" xfId="319"/>
    <cellStyle name="Navadno 4 33 2" xfId="320"/>
    <cellStyle name="Navadno 4 34" xfId="321"/>
    <cellStyle name="Navadno 4 34 2" xfId="322"/>
    <cellStyle name="Navadno 4 35" xfId="323"/>
    <cellStyle name="Navadno 4 35 2" xfId="324"/>
    <cellStyle name="Navadno 4 36" xfId="325"/>
    <cellStyle name="Navadno 4 36 2" xfId="326"/>
    <cellStyle name="Navadno 4 37" xfId="327"/>
    <cellStyle name="Navadno 4 37 2" xfId="328"/>
    <cellStyle name="Navadno 4 38" xfId="329"/>
    <cellStyle name="Navadno 4 38 2" xfId="330"/>
    <cellStyle name="Navadno 4 39" xfId="331"/>
    <cellStyle name="Navadno 4 39 2" xfId="332"/>
    <cellStyle name="Navadno 4 4" xfId="333"/>
    <cellStyle name="Navadno 4 4 2" xfId="334"/>
    <cellStyle name="Navadno 4 40" xfId="335"/>
    <cellStyle name="Navadno 4 40 2" xfId="336"/>
    <cellStyle name="Navadno 4 41" xfId="337"/>
    <cellStyle name="Navadno 4 41 2" xfId="338"/>
    <cellStyle name="Navadno 4 42" xfId="339"/>
    <cellStyle name="Navadno 4 42 2" xfId="340"/>
    <cellStyle name="Navadno 4 43" xfId="341"/>
    <cellStyle name="Navadno 4 43 2" xfId="342"/>
    <cellStyle name="Navadno 4 44" xfId="343"/>
    <cellStyle name="Navadno 4 44 2" xfId="344"/>
    <cellStyle name="Navadno 4 45" xfId="345"/>
    <cellStyle name="Navadno 4 45 2" xfId="346"/>
    <cellStyle name="Navadno 4 46" xfId="347"/>
    <cellStyle name="Navadno 4 46 2" xfId="348"/>
    <cellStyle name="Navadno 4 47" xfId="349"/>
    <cellStyle name="Navadno 4 47 2" xfId="350"/>
    <cellStyle name="Navadno 4 48" xfId="351"/>
    <cellStyle name="Navadno 4 49" xfId="352"/>
    <cellStyle name="Navadno 4 5" xfId="353"/>
    <cellStyle name="Navadno 4 5 2" xfId="354"/>
    <cellStyle name="Navadno 4 6" xfId="355"/>
    <cellStyle name="Navadno 4 6 2" xfId="356"/>
    <cellStyle name="Navadno 4 7" xfId="357"/>
    <cellStyle name="Navadno 4 7 2" xfId="358"/>
    <cellStyle name="Navadno 4 8" xfId="359"/>
    <cellStyle name="Navadno 4 8 2" xfId="360"/>
    <cellStyle name="Navadno 4 9" xfId="361"/>
    <cellStyle name="Navadno 4 9 2" xfId="362"/>
    <cellStyle name="Navadno 40" xfId="363"/>
    <cellStyle name="Navadno 40 2" xfId="364"/>
    <cellStyle name="Navadno 41" xfId="365"/>
    <cellStyle name="Navadno 41 2" xfId="366"/>
    <cellStyle name="Navadno 42" xfId="367"/>
    <cellStyle name="Navadno 42 2" xfId="368"/>
    <cellStyle name="Navadno 43" xfId="369"/>
    <cellStyle name="Navadno 43 2" xfId="370"/>
    <cellStyle name="Navadno 44" xfId="371"/>
    <cellStyle name="Navadno 44 2" xfId="372"/>
    <cellStyle name="Navadno 45" xfId="373"/>
    <cellStyle name="Navadno 46" xfId="374"/>
    <cellStyle name="Navadno 46 2" xfId="375"/>
    <cellStyle name="Navadno 47" xfId="376"/>
    <cellStyle name="Navadno 47 2" xfId="377"/>
    <cellStyle name="Navadno 48" xfId="378"/>
    <cellStyle name="Navadno 48 2" xfId="379"/>
    <cellStyle name="Navadno 49" xfId="380"/>
    <cellStyle name="Navadno 5" xfId="381"/>
    <cellStyle name="Navadno 5 10" xfId="382"/>
    <cellStyle name="Navadno 5 10 2" xfId="383"/>
    <cellStyle name="Navadno 5 11" xfId="384"/>
    <cellStyle name="Navadno 5 11 2" xfId="385"/>
    <cellStyle name="Navadno 5 12" xfId="386"/>
    <cellStyle name="Navadno 5 12 2" xfId="387"/>
    <cellStyle name="Navadno 5 13" xfId="388"/>
    <cellStyle name="Navadno 5 13 2" xfId="389"/>
    <cellStyle name="Navadno 5 14" xfId="390"/>
    <cellStyle name="Navadno 5 14 2" xfId="391"/>
    <cellStyle name="Navadno 5 15" xfId="392"/>
    <cellStyle name="Navadno 5 15 2" xfId="393"/>
    <cellStyle name="Navadno 5 16" xfId="394"/>
    <cellStyle name="Navadno 5 16 2" xfId="395"/>
    <cellStyle name="Navadno 5 17" xfId="396"/>
    <cellStyle name="Navadno 5 17 2" xfId="397"/>
    <cellStyle name="Navadno 5 18" xfId="398"/>
    <cellStyle name="Navadno 5 18 2" xfId="399"/>
    <cellStyle name="Navadno 5 19" xfId="400"/>
    <cellStyle name="Navadno 5 19 2" xfId="401"/>
    <cellStyle name="Navadno 5 2" xfId="402"/>
    <cellStyle name="Navadno 5 2 2" xfId="403"/>
    <cellStyle name="Navadno 5 20" xfId="404"/>
    <cellStyle name="Navadno 5 20 2" xfId="405"/>
    <cellStyle name="Navadno 5 21" xfId="406"/>
    <cellStyle name="Navadno 5 21 2" xfId="407"/>
    <cellStyle name="Navadno 5 22" xfId="408"/>
    <cellStyle name="Navadno 5 22 2" xfId="409"/>
    <cellStyle name="Navadno 5 23" xfId="410"/>
    <cellStyle name="Navadno 5 23 2" xfId="411"/>
    <cellStyle name="Navadno 5 24" xfId="412"/>
    <cellStyle name="Navadno 5 24 2" xfId="413"/>
    <cellStyle name="Navadno 5 25" xfId="414"/>
    <cellStyle name="Navadno 5 25 2" xfId="415"/>
    <cellStyle name="Navadno 5 26" xfId="416"/>
    <cellStyle name="Navadno 5 26 2" xfId="417"/>
    <cellStyle name="Navadno 5 27" xfId="418"/>
    <cellStyle name="Navadno 5 27 2" xfId="419"/>
    <cellStyle name="Navadno 5 28" xfId="420"/>
    <cellStyle name="Navadno 5 28 2" xfId="421"/>
    <cellStyle name="Navadno 5 29" xfId="422"/>
    <cellStyle name="Navadno 5 29 2" xfId="423"/>
    <cellStyle name="Navadno 5 3" xfId="424"/>
    <cellStyle name="Navadno 5 3 2" xfId="425"/>
    <cellStyle name="Navadno 5 30" xfId="426"/>
    <cellStyle name="Navadno 5 30 2" xfId="427"/>
    <cellStyle name="Navadno 5 31" xfId="428"/>
    <cellStyle name="Navadno 5 31 2" xfId="429"/>
    <cellStyle name="Navadno 5 32" xfId="430"/>
    <cellStyle name="Navadno 5 32 2" xfId="431"/>
    <cellStyle name="Navadno 5 33" xfId="432"/>
    <cellStyle name="Navadno 5 33 2" xfId="433"/>
    <cellStyle name="Navadno 5 34" xfId="434"/>
    <cellStyle name="Navadno 5 34 2" xfId="435"/>
    <cellStyle name="Navadno 5 35" xfId="436"/>
    <cellStyle name="Navadno 5 35 2" xfId="437"/>
    <cellStyle name="Navadno 5 36" xfId="438"/>
    <cellStyle name="Navadno 5 36 2" xfId="439"/>
    <cellStyle name="Navadno 5 37" xfId="440"/>
    <cellStyle name="Navadno 5 37 2" xfId="441"/>
    <cellStyle name="Navadno 5 38" xfId="442"/>
    <cellStyle name="Navadno 5 38 2" xfId="443"/>
    <cellStyle name="Navadno 5 39" xfId="444"/>
    <cellStyle name="Navadno 5 39 2" xfId="445"/>
    <cellStyle name="Navadno 5 4" xfId="446"/>
    <cellStyle name="Navadno 5 4 2" xfId="447"/>
    <cellStyle name="Navadno 5 40" xfId="448"/>
    <cellStyle name="Navadno 5 40 2" xfId="449"/>
    <cellStyle name="Navadno 5 41" xfId="450"/>
    <cellStyle name="Navadno 5 41 2" xfId="451"/>
    <cellStyle name="Navadno 5 42" xfId="452"/>
    <cellStyle name="Navadno 5 42 2" xfId="453"/>
    <cellStyle name="Navadno 5 43" xfId="454"/>
    <cellStyle name="Navadno 5 43 2" xfId="455"/>
    <cellStyle name="Navadno 5 44" xfId="456"/>
    <cellStyle name="Navadno 5 44 2" xfId="457"/>
    <cellStyle name="Navadno 5 45" xfId="458"/>
    <cellStyle name="Navadno 5 45 2" xfId="459"/>
    <cellStyle name="Navadno 5 46" xfId="460"/>
    <cellStyle name="Navadno 5 46 2" xfId="461"/>
    <cellStyle name="Navadno 5 47" xfId="462"/>
    <cellStyle name="Navadno 5 47 2" xfId="463"/>
    <cellStyle name="Navadno 5 48" xfId="464"/>
    <cellStyle name="Navadno 5 5" xfId="465"/>
    <cellStyle name="Navadno 5 5 2" xfId="466"/>
    <cellStyle name="Navadno 5 6" xfId="467"/>
    <cellStyle name="Navadno 5 6 2" xfId="468"/>
    <cellStyle name="Navadno 5 7" xfId="469"/>
    <cellStyle name="Navadno 5 7 2" xfId="470"/>
    <cellStyle name="Navadno 5 8" xfId="471"/>
    <cellStyle name="Navadno 5 8 2" xfId="472"/>
    <cellStyle name="Navadno 5 9" xfId="473"/>
    <cellStyle name="Navadno 5 9 2" xfId="474"/>
    <cellStyle name="Navadno 50" xfId="475"/>
    <cellStyle name="Navadno 51" xfId="476"/>
    <cellStyle name="Navadno 52" xfId="477"/>
    <cellStyle name="Navadno 53" xfId="478"/>
    <cellStyle name="Navadno 54" xfId="479"/>
    <cellStyle name="Navadno 55" xfId="480"/>
    <cellStyle name="Navadno 55 2" xfId="867"/>
    <cellStyle name="Navadno 55 3" xfId="868"/>
    <cellStyle name="Navadno 56" xfId="481"/>
    <cellStyle name="Navadno 57" xfId="482"/>
    <cellStyle name="Navadno 58" xfId="7"/>
    <cellStyle name="Navadno 59" xfId="8"/>
    <cellStyle name="Navadno 6" xfId="483"/>
    <cellStyle name="Navadno 6 10" xfId="484"/>
    <cellStyle name="Navadno 6 10 2" xfId="485"/>
    <cellStyle name="Navadno 6 11" xfId="486"/>
    <cellStyle name="Navadno 6 11 2" xfId="487"/>
    <cellStyle name="Navadno 6 12" xfId="488"/>
    <cellStyle name="Navadno 6 12 2" xfId="489"/>
    <cellStyle name="Navadno 6 13" xfId="490"/>
    <cellStyle name="Navadno 6 13 2" xfId="491"/>
    <cellStyle name="Navadno 6 14" xfId="492"/>
    <cellStyle name="Navadno 6 14 2" xfId="493"/>
    <cellStyle name="Navadno 6 15" xfId="494"/>
    <cellStyle name="Navadno 6 15 2" xfId="495"/>
    <cellStyle name="Navadno 6 16" xfId="496"/>
    <cellStyle name="Navadno 6 16 2" xfId="497"/>
    <cellStyle name="Navadno 6 17" xfId="498"/>
    <cellStyle name="Navadno 6 17 2" xfId="499"/>
    <cellStyle name="Navadno 6 18" xfId="500"/>
    <cellStyle name="Navadno 6 18 2" xfId="501"/>
    <cellStyle name="Navadno 6 19" xfId="502"/>
    <cellStyle name="Navadno 6 19 2" xfId="503"/>
    <cellStyle name="Navadno 6 2" xfId="504"/>
    <cellStyle name="Navadno 6 2 2" xfId="505"/>
    <cellStyle name="Navadno 6 20" xfId="506"/>
    <cellStyle name="Navadno 6 20 2" xfId="507"/>
    <cellStyle name="Navadno 6 21" xfId="508"/>
    <cellStyle name="Navadno 6 21 2" xfId="509"/>
    <cellStyle name="Navadno 6 22" xfId="510"/>
    <cellStyle name="Navadno 6 22 2" xfId="511"/>
    <cellStyle name="Navadno 6 23" xfId="512"/>
    <cellStyle name="Navadno 6 23 2" xfId="513"/>
    <cellStyle name="Navadno 6 24" xfId="514"/>
    <cellStyle name="Navadno 6 24 2" xfId="515"/>
    <cellStyle name="Navadno 6 25" xfId="516"/>
    <cellStyle name="Navadno 6 25 2" xfId="517"/>
    <cellStyle name="Navadno 6 26" xfId="518"/>
    <cellStyle name="Navadno 6 26 2" xfId="519"/>
    <cellStyle name="Navadno 6 27" xfId="520"/>
    <cellStyle name="Navadno 6 27 2" xfId="521"/>
    <cellStyle name="Navadno 6 28" xfId="522"/>
    <cellStyle name="Navadno 6 28 2" xfId="523"/>
    <cellStyle name="Navadno 6 29" xfId="524"/>
    <cellStyle name="Navadno 6 29 2" xfId="525"/>
    <cellStyle name="Navadno 6 3" xfId="526"/>
    <cellStyle name="Navadno 6 3 2" xfId="527"/>
    <cellStyle name="Navadno 6 30" xfId="528"/>
    <cellStyle name="Navadno 6 30 2" xfId="529"/>
    <cellStyle name="Navadno 6 31" xfId="530"/>
    <cellStyle name="Navadno 6 31 2" xfId="531"/>
    <cellStyle name="Navadno 6 32" xfId="532"/>
    <cellStyle name="Navadno 6 32 2" xfId="533"/>
    <cellStyle name="Navadno 6 33" xfId="534"/>
    <cellStyle name="Navadno 6 33 2" xfId="535"/>
    <cellStyle name="Navadno 6 34" xfId="536"/>
    <cellStyle name="Navadno 6 34 2" xfId="537"/>
    <cellStyle name="Navadno 6 35" xfId="538"/>
    <cellStyle name="Navadno 6 35 2" xfId="539"/>
    <cellStyle name="Navadno 6 36" xfId="540"/>
    <cellStyle name="Navadno 6 36 2" xfId="541"/>
    <cellStyle name="Navadno 6 37" xfId="542"/>
    <cellStyle name="Navadno 6 37 2" xfId="543"/>
    <cellStyle name="Navadno 6 38" xfId="544"/>
    <cellStyle name="Navadno 6 38 2" xfId="545"/>
    <cellStyle name="Navadno 6 39" xfId="546"/>
    <cellStyle name="Navadno 6 39 2" xfId="547"/>
    <cellStyle name="Navadno 6 4" xfId="548"/>
    <cellStyle name="Navadno 6 4 2" xfId="549"/>
    <cellStyle name="Navadno 6 40" xfId="550"/>
    <cellStyle name="Navadno 6 40 2" xfId="551"/>
    <cellStyle name="Navadno 6 41" xfId="552"/>
    <cellStyle name="Navadno 6 41 2" xfId="553"/>
    <cellStyle name="Navadno 6 42" xfId="554"/>
    <cellStyle name="Navadno 6 42 2" xfId="555"/>
    <cellStyle name="Navadno 6 43" xfId="556"/>
    <cellStyle name="Navadno 6 43 2" xfId="557"/>
    <cellStyle name="Navadno 6 44" xfId="558"/>
    <cellStyle name="Navadno 6 44 2" xfId="559"/>
    <cellStyle name="Navadno 6 45" xfId="560"/>
    <cellStyle name="Navadno 6 45 2" xfId="561"/>
    <cellStyle name="Navadno 6 46" xfId="562"/>
    <cellStyle name="Navadno 6 46 2" xfId="563"/>
    <cellStyle name="Navadno 6 47" xfId="564"/>
    <cellStyle name="Navadno 6 47 2" xfId="565"/>
    <cellStyle name="Navadno 6 48" xfId="566"/>
    <cellStyle name="Navadno 6 5" xfId="567"/>
    <cellStyle name="Navadno 6 5 2" xfId="568"/>
    <cellStyle name="Navadno 6 6" xfId="569"/>
    <cellStyle name="Navadno 6 6 2" xfId="570"/>
    <cellStyle name="Navadno 6 7" xfId="571"/>
    <cellStyle name="Navadno 6 7 2" xfId="572"/>
    <cellStyle name="Navadno 6 8" xfId="573"/>
    <cellStyle name="Navadno 6 8 2" xfId="574"/>
    <cellStyle name="Navadno 6 9" xfId="575"/>
    <cellStyle name="Navadno 6 9 2" xfId="576"/>
    <cellStyle name="Navadno 60" xfId="577"/>
    <cellStyle name="Navadno 61" xfId="6"/>
    <cellStyle name="Navadno 7" xfId="578"/>
    <cellStyle name="Navadno 7 10" xfId="579"/>
    <cellStyle name="Navadno 7 10 2" xfId="580"/>
    <cellStyle name="Navadno 7 11" xfId="581"/>
    <cellStyle name="Navadno 7 11 2" xfId="582"/>
    <cellStyle name="Navadno 7 12" xfId="583"/>
    <cellStyle name="Navadno 7 12 2" xfId="584"/>
    <cellStyle name="Navadno 7 13" xfId="585"/>
    <cellStyle name="Navadno 7 13 2" xfId="586"/>
    <cellStyle name="Navadno 7 14" xfId="587"/>
    <cellStyle name="Navadno 7 14 2" xfId="588"/>
    <cellStyle name="Navadno 7 15" xfId="589"/>
    <cellStyle name="Navadno 7 15 2" xfId="590"/>
    <cellStyle name="Navadno 7 16" xfId="591"/>
    <cellStyle name="Navadno 7 16 2" xfId="592"/>
    <cellStyle name="Navadno 7 17" xfId="593"/>
    <cellStyle name="Navadno 7 17 2" xfId="594"/>
    <cellStyle name="Navadno 7 18" xfId="595"/>
    <cellStyle name="Navadno 7 18 2" xfId="596"/>
    <cellStyle name="Navadno 7 19" xfId="597"/>
    <cellStyle name="Navadno 7 19 2" xfId="598"/>
    <cellStyle name="Navadno 7 2" xfId="599"/>
    <cellStyle name="Navadno 7 2 2" xfId="600"/>
    <cellStyle name="Navadno 7 20" xfId="601"/>
    <cellStyle name="Navadno 7 20 2" xfId="602"/>
    <cellStyle name="Navadno 7 21" xfId="603"/>
    <cellStyle name="Navadno 7 21 2" xfId="604"/>
    <cellStyle name="Navadno 7 22" xfId="605"/>
    <cellStyle name="Navadno 7 22 2" xfId="606"/>
    <cellStyle name="Navadno 7 23" xfId="607"/>
    <cellStyle name="Navadno 7 23 2" xfId="608"/>
    <cellStyle name="Navadno 7 24" xfId="609"/>
    <cellStyle name="Navadno 7 24 2" xfId="610"/>
    <cellStyle name="Navadno 7 25" xfId="611"/>
    <cellStyle name="Navadno 7 25 2" xfId="612"/>
    <cellStyle name="Navadno 7 26" xfId="613"/>
    <cellStyle name="Navadno 7 26 2" xfId="614"/>
    <cellStyle name="Navadno 7 27" xfId="615"/>
    <cellStyle name="Navadno 7 27 2" xfId="616"/>
    <cellStyle name="Navadno 7 28" xfId="617"/>
    <cellStyle name="Navadno 7 28 2" xfId="618"/>
    <cellStyle name="Navadno 7 29" xfId="619"/>
    <cellStyle name="Navadno 7 29 2" xfId="620"/>
    <cellStyle name="Navadno 7 3" xfId="621"/>
    <cellStyle name="Navadno 7 3 2" xfId="622"/>
    <cellStyle name="Navadno 7 30" xfId="623"/>
    <cellStyle name="Navadno 7 30 2" xfId="624"/>
    <cellStyle name="Navadno 7 31" xfId="625"/>
    <cellStyle name="Navadno 7 31 2" xfId="626"/>
    <cellStyle name="Navadno 7 32" xfId="627"/>
    <cellStyle name="Navadno 7 32 2" xfId="628"/>
    <cellStyle name="Navadno 7 33" xfId="629"/>
    <cellStyle name="Navadno 7 33 2" xfId="630"/>
    <cellStyle name="Navadno 7 34" xfId="631"/>
    <cellStyle name="Navadno 7 34 2" xfId="632"/>
    <cellStyle name="Navadno 7 35" xfId="633"/>
    <cellStyle name="Navadno 7 35 2" xfId="634"/>
    <cellStyle name="Navadno 7 36" xfId="635"/>
    <cellStyle name="Navadno 7 36 2" xfId="636"/>
    <cellStyle name="Navadno 7 37" xfId="637"/>
    <cellStyle name="Navadno 7 37 2" xfId="638"/>
    <cellStyle name="Navadno 7 38" xfId="639"/>
    <cellStyle name="Navadno 7 38 2" xfId="640"/>
    <cellStyle name="Navadno 7 39" xfId="641"/>
    <cellStyle name="Navadno 7 39 2" xfId="642"/>
    <cellStyle name="Navadno 7 4" xfId="643"/>
    <cellStyle name="Navadno 7 4 2" xfId="644"/>
    <cellStyle name="Navadno 7 40" xfId="645"/>
    <cellStyle name="Navadno 7 40 2" xfId="646"/>
    <cellStyle name="Navadno 7 41" xfId="647"/>
    <cellStyle name="Navadno 7 41 2" xfId="648"/>
    <cellStyle name="Navadno 7 42" xfId="649"/>
    <cellStyle name="Navadno 7 42 2" xfId="650"/>
    <cellStyle name="Navadno 7 43" xfId="651"/>
    <cellStyle name="Navadno 7 43 2" xfId="652"/>
    <cellStyle name="Navadno 7 44" xfId="653"/>
    <cellStyle name="Navadno 7 44 2" xfId="654"/>
    <cellStyle name="Navadno 7 45" xfId="655"/>
    <cellStyle name="Navadno 7 45 2" xfId="656"/>
    <cellStyle name="Navadno 7 46" xfId="657"/>
    <cellStyle name="Navadno 7 46 2" xfId="658"/>
    <cellStyle name="Navadno 7 47" xfId="659"/>
    <cellStyle name="Navadno 7 47 2" xfId="660"/>
    <cellStyle name="Navadno 7 48" xfId="661"/>
    <cellStyle name="Navadno 7 5" xfId="662"/>
    <cellStyle name="Navadno 7 5 2" xfId="663"/>
    <cellStyle name="Navadno 7 6" xfId="664"/>
    <cellStyle name="Navadno 7 6 2" xfId="665"/>
    <cellStyle name="Navadno 7 7" xfId="666"/>
    <cellStyle name="Navadno 7 7 2" xfId="667"/>
    <cellStyle name="Navadno 7 8" xfId="668"/>
    <cellStyle name="Navadno 7 8 2" xfId="669"/>
    <cellStyle name="Navadno 7 9" xfId="670"/>
    <cellStyle name="Navadno 7 9 2" xfId="671"/>
    <cellStyle name="Navadno 8" xfId="672"/>
    <cellStyle name="Navadno 8 10" xfId="673"/>
    <cellStyle name="Navadno 8 10 2" xfId="674"/>
    <cellStyle name="Navadno 8 11" xfId="675"/>
    <cellStyle name="Navadno 8 11 2" xfId="676"/>
    <cellStyle name="Navadno 8 12" xfId="677"/>
    <cellStyle name="Navadno 8 12 2" xfId="678"/>
    <cellStyle name="Navadno 8 13" xfId="679"/>
    <cellStyle name="Navadno 8 13 2" xfId="680"/>
    <cellStyle name="Navadno 8 14" xfId="681"/>
    <cellStyle name="Navadno 8 14 2" xfId="682"/>
    <cellStyle name="Navadno 8 15" xfId="683"/>
    <cellStyle name="Navadno 8 15 2" xfId="684"/>
    <cellStyle name="Navadno 8 16" xfId="685"/>
    <cellStyle name="Navadno 8 16 2" xfId="686"/>
    <cellStyle name="Navadno 8 17" xfId="687"/>
    <cellStyle name="Navadno 8 17 2" xfId="688"/>
    <cellStyle name="Navadno 8 18" xfId="689"/>
    <cellStyle name="Navadno 8 18 2" xfId="690"/>
    <cellStyle name="Navadno 8 19" xfId="691"/>
    <cellStyle name="Navadno 8 19 2" xfId="692"/>
    <cellStyle name="Navadno 8 2" xfId="693"/>
    <cellStyle name="Navadno 8 2 2" xfId="694"/>
    <cellStyle name="Navadno 8 20" xfId="695"/>
    <cellStyle name="Navadno 8 20 2" xfId="696"/>
    <cellStyle name="Navadno 8 21" xfId="697"/>
    <cellStyle name="Navadno 8 21 2" xfId="698"/>
    <cellStyle name="Navadno 8 22" xfId="699"/>
    <cellStyle name="Navadno 8 22 2" xfId="700"/>
    <cellStyle name="Navadno 8 23" xfId="701"/>
    <cellStyle name="Navadno 8 23 2" xfId="702"/>
    <cellStyle name="Navadno 8 24" xfId="703"/>
    <cellStyle name="Navadno 8 24 2" xfId="704"/>
    <cellStyle name="Navadno 8 25" xfId="705"/>
    <cellStyle name="Navadno 8 25 2" xfId="706"/>
    <cellStyle name="Navadno 8 26" xfId="707"/>
    <cellStyle name="Navadno 8 26 2" xfId="708"/>
    <cellStyle name="Navadno 8 27" xfId="709"/>
    <cellStyle name="Navadno 8 27 2" xfId="710"/>
    <cellStyle name="Navadno 8 28" xfId="711"/>
    <cellStyle name="Navadno 8 28 2" xfId="712"/>
    <cellStyle name="Navadno 8 29" xfId="713"/>
    <cellStyle name="Navadno 8 29 2" xfId="714"/>
    <cellStyle name="Navadno 8 3" xfId="715"/>
    <cellStyle name="Navadno 8 3 2" xfId="716"/>
    <cellStyle name="Navadno 8 30" xfId="717"/>
    <cellStyle name="Navadno 8 30 2" xfId="718"/>
    <cellStyle name="Navadno 8 31" xfId="719"/>
    <cellStyle name="Navadno 8 31 2" xfId="720"/>
    <cellStyle name="Navadno 8 32" xfId="721"/>
    <cellStyle name="Navadno 8 32 2" xfId="722"/>
    <cellStyle name="Navadno 8 33" xfId="723"/>
    <cellStyle name="Navadno 8 33 2" xfId="724"/>
    <cellStyle name="Navadno 8 34" xfId="725"/>
    <cellStyle name="Navadno 8 34 2" xfId="726"/>
    <cellStyle name="Navadno 8 35" xfId="727"/>
    <cellStyle name="Navadno 8 35 2" xfId="728"/>
    <cellStyle name="Navadno 8 36" xfId="729"/>
    <cellStyle name="Navadno 8 36 2" xfId="730"/>
    <cellStyle name="Navadno 8 37" xfId="731"/>
    <cellStyle name="Navadno 8 37 2" xfId="732"/>
    <cellStyle name="Navadno 8 38" xfId="733"/>
    <cellStyle name="Navadno 8 38 2" xfId="734"/>
    <cellStyle name="Navadno 8 39" xfId="735"/>
    <cellStyle name="Navadno 8 39 2" xfId="736"/>
    <cellStyle name="Navadno 8 4" xfId="737"/>
    <cellStyle name="Navadno 8 4 2" xfId="738"/>
    <cellStyle name="Navadno 8 40" xfId="739"/>
    <cellStyle name="Navadno 8 40 2" xfId="740"/>
    <cellStyle name="Navadno 8 41" xfId="741"/>
    <cellStyle name="Navadno 8 41 2" xfId="742"/>
    <cellStyle name="Navadno 8 42" xfId="743"/>
    <cellStyle name="Navadno 8 42 2" xfId="744"/>
    <cellStyle name="Navadno 8 43" xfId="745"/>
    <cellStyle name="Navadno 8 43 2" xfId="746"/>
    <cellStyle name="Navadno 8 44" xfId="747"/>
    <cellStyle name="Navadno 8 44 2" xfId="748"/>
    <cellStyle name="Navadno 8 45" xfId="749"/>
    <cellStyle name="Navadno 8 45 2" xfId="750"/>
    <cellStyle name="Navadno 8 46" xfId="751"/>
    <cellStyle name="Navadno 8 46 2" xfId="752"/>
    <cellStyle name="Navadno 8 47" xfId="753"/>
    <cellStyle name="Navadno 8 5" xfId="754"/>
    <cellStyle name="Navadno 8 5 2" xfId="755"/>
    <cellStyle name="Navadno 8 6" xfId="756"/>
    <cellStyle name="Navadno 8 6 2" xfId="757"/>
    <cellStyle name="Navadno 8 7" xfId="758"/>
    <cellStyle name="Navadno 8 7 2" xfId="759"/>
    <cellStyle name="Navadno 8 8" xfId="760"/>
    <cellStyle name="Navadno 8 8 2" xfId="761"/>
    <cellStyle name="Navadno 8 9" xfId="762"/>
    <cellStyle name="Navadno 8 9 2" xfId="763"/>
    <cellStyle name="Navadno 8_Vodovod_Žepovci_Stogovci_Podgorje_Vratja_vas" xfId="764"/>
    <cellStyle name="Navadno 9" xfId="765"/>
    <cellStyle name="Navadno 9 10" xfId="766"/>
    <cellStyle name="Navadno 9 10 2" xfId="767"/>
    <cellStyle name="Navadno 9 11" xfId="768"/>
    <cellStyle name="Navadno 9 11 2" xfId="769"/>
    <cellStyle name="Navadno 9 12" xfId="770"/>
    <cellStyle name="Navadno 9 12 2" xfId="771"/>
    <cellStyle name="Navadno 9 13" xfId="772"/>
    <cellStyle name="Navadno 9 13 2" xfId="773"/>
    <cellStyle name="Navadno 9 14" xfId="774"/>
    <cellStyle name="Navadno 9 14 2" xfId="775"/>
    <cellStyle name="Navadno 9 15" xfId="776"/>
    <cellStyle name="Navadno 9 15 2" xfId="777"/>
    <cellStyle name="Navadno 9 16" xfId="778"/>
    <cellStyle name="Navadno 9 16 2" xfId="779"/>
    <cellStyle name="Navadno 9 17" xfId="780"/>
    <cellStyle name="Navadno 9 17 2" xfId="781"/>
    <cellStyle name="Navadno 9 18" xfId="782"/>
    <cellStyle name="Navadno 9 18 2" xfId="783"/>
    <cellStyle name="Navadno 9 19" xfId="784"/>
    <cellStyle name="Navadno 9 19 2" xfId="785"/>
    <cellStyle name="Navadno 9 2" xfId="786"/>
    <cellStyle name="Navadno 9 2 2" xfId="787"/>
    <cellStyle name="Navadno 9 20" xfId="788"/>
    <cellStyle name="Navadno 9 20 2" xfId="789"/>
    <cellStyle name="Navadno 9 21" xfId="790"/>
    <cellStyle name="Navadno 9 21 2" xfId="791"/>
    <cellStyle name="Navadno 9 22" xfId="792"/>
    <cellStyle name="Navadno 9 22 2" xfId="793"/>
    <cellStyle name="Navadno 9 23" xfId="794"/>
    <cellStyle name="Navadno 9 23 2" xfId="795"/>
    <cellStyle name="Navadno 9 24" xfId="796"/>
    <cellStyle name="Navadno 9 24 2" xfId="797"/>
    <cellStyle name="Navadno 9 25" xfId="798"/>
    <cellStyle name="Navadno 9 25 2" xfId="799"/>
    <cellStyle name="Navadno 9 26" xfId="800"/>
    <cellStyle name="Navadno 9 26 2" xfId="801"/>
    <cellStyle name="Navadno 9 27" xfId="802"/>
    <cellStyle name="Navadno 9 27 2" xfId="803"/>
    <cellStyle name="Navadno 9 28" xfId="804"/>
    <cellStyle name="Navadno 9 28 2" xfId="805"/>
    <cellStyle name="Navadno 9 29" xfId="806"/>
    <cellStyle name="Navadno 9 29 2" xfId="807"/>
    <cellStyle name="Navadno 9 3" xfId="808"/>
    <cellStyle name="Navadno 9 3 2" xfId="809"/>
    <cellStyle name="Navadno 9 30" xfId="810"/>
    <cellStyle name="Navadno 9 30 2" xfId="811"/>
    <cellStyle name="Navadno 9 31" xfId="812"/>
    <cellStyle name="Navadno 9 31 2" xfId="813"/>
    <cellStyle name="Navadno 9 32" xfId="814"/>
    <cellStyle name="Navadno 9 32 2" xfId="815"/>
    <cellStyle name="Navadno 9 33" xfId="816"/>
    <cellStyle name="Navadno 9 33 2" xfId="817"/>
    <cellStyle name="Navadno 9 34" xfId="818"/>
    <cellStyle name="Navadno 9 34 2" xfId="819"/>
    <cellStyle name="Navadno 9 35" xfId="820"/>
    <cellStyle name="Navadno 9 35 2" xfId="821"/>
    <cellStyle name="Navadno 9 36" xfId="822"/>
    <cellStyle name="Navadno 9 36 2" xfId="823"/>
    <cellStyle name="Navadno 9 37" xfId="824"/>
    <cellStyle name="Navadno 9 37 2" xfId="825"/>
    <cellStyle name="Navadno 9 38" xfId="826"/>
    <cellStyle name="Navadno 9 38 2" xfId="827"/>
    <cellStyle name="Navadno 9 39" xfId="828"/>
    <cellStyle name="Navadno 9 39 2" xfId="829"/>
    <cellStyle name="Navadno 9 4" xfId="830"/>
    <cellStyle name="Navadno 9 4 2" xfId="831"/>
    <cellStyle name="Navadno 9 40" xfId="832"/>
    <cellStyle name="Navadno 9 40 2" xfId="833"/>
    <cellStyle name="Navadno 9 41" xfId="834"/>
    <cellStyle name="Navadno 9 41 2" xfId="835"/>
    <cellStyle name="Navadno 9 42" xfId="836"/>
    <cellStyle name="Navadno 9 42 2" xfId="837"/>
    <cellStyle name="Navadno 9 43" xfId="838"/>
    <cellStyle name="Navadno 9 43 2" xfId="839"/>
    <cellStyle name="Navadno 9 44" xfId="840"/>
    <cellStyle name="Navadno 9 44 2" xfId="841"/>
    <cellStyle name="Navadno 9 45" xfId="842"/>
    <cellStyle name="Navadno 9 45 2" xfId="843"/>
    <cellStyle name="Navadno 9 46" xfId="844"/>
    <cellStyle name="Navadno 9 46 2" xfId="845"/>
    <cellStyle name="Navadno 9 47" xfId="846"/>
    <cellStyle name="Navadno 9 5" xfId="847"/>
    <cellStyle name="Navadno 9 5 2" xfId="848"/>
    <cellStyle name="Navadno 9 6" xfId="849"/>
    <cellStyle name="Navadno 9 6 2" xfId="850"/>
    <cellStyle name="Navadno 9 7" xfId="851"/>
    <cellStyle name="Navadno 9 7 2" xfId="852"/>
    <cellStyle name="Navadno 9 8" xfId="853"/>
    <cellStyle name="Navadno 9 8 2" xfId="854"/>
    <cellStyle name="Navadno 9 9" xfId="855"/>
    <cellStyle name="Navadno 9 9 2" xfId="856"/>
    <cellStyle name="Navadno 9_Vodovod_Žepovci_Stogovci_Podgorje_Vratja_vas" xfId="857"/>
    <cellStyle name="Navadno_POPIS DEL ZA GRADBENA DELA ILOVICA1" xfId="870"/>
    <cellStyle name="Normal_1.3.2" xfId="858"/>
    <cellStyle name="Normal_PL_SD" xfId="869"/>
    <cellStyle name="Normal_Sheet1" xfId="866"/>
    <cellStyle name="Pojasnjevalno besedilo" xfId="4" builtinId="53"/>
    <cellStyle name="Pojasnjevalno besedilo 2" xfId="859"/>
    <cellStyle name="Slog 1" xfId="860"/>
    <cellStyle name="Total" xfId="861"/>
    <cellStyle name="Total 2" xfId="862"/>
    <cellStyle name="Valuta 2" xfId="863"/>
    <cellStyle name="Valuta 3" xfId="864"/>
    <cellStyle name="Vejica 2" xfId="2"/>
    <cellStyle name="Vejica 3" xfId="8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_2005\Ostalo%202005\Popisi%202005\plin\popisi_plin_SD_100%20mbar_2005-08-30.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_SD"/>
      <sheetName val="plinovodi_SD(100mbar)"/>
      <sheetName val="PP_SD(100mbar)"/>
      <sheetName val="HPR_SD_stara verzija"/>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showZeros="0" tabSelected="1" workbookViewId="0">
      <selection activeCell="D8" sqref="D8"/>
    </sheetView>
  </sheetViews>
  <sheetFormatPr defaultRowHeight="12.75" x14ac:dyDescent="0.2"/>
  <cols>
    <col min="1" max="1" width="11.85546875" style="4" customWidth="1"/>
    <col min="2" max="2" width="45" style="4" customWidth="1"/>
    <col min="3" max="3" width="11.7109375" style="4" customWidth="1"/>
    <col min="4" max="4" width="18.85546875" style="4" customWidth="1"/>
    <col min="5" max="255" width="9.140625" style="4"/>
    <col min="256" max="256" width="2.140625" style="4" customWidth="1"/>
    <col min="257" max="257" width="10.42578125" style="4" customWidth="1"/>
    <col min="258" max="258" width="45" style="4" customWidth="1"/>
    <col min="259" max="259" width="11.7109375" style="4" customWidth="1"/>
    <col min="260" max="260" width="18.85546875" style="4" customWidth="1"/>
    <col min="261" max="511" width="9.140625" style="4"/>
    <col min="512" max="512" width="2.140625" style="4" customWidth="1"/>
    <col min="513" max="513" width="10.42578125" style="4" customWidth="1"/>
    <col min="514" max="514" width="45" style="4" customWidth="1"/>
    <col min="515" max="515" width="11.7109375" style="4" customWidth="1"/>
    <col min="516" max="516" width="18.85546875" style="4" customWidth="1"/>
    <col min="517" max="767" width="9.140625" style="4"/>
    <col min="768" max="768" width="2.140625" style="4" customWidth="1"/>
    <col min="769" max="769" width="10.42578125" style="4" customWidth="1"/>
    <col min="770" max="770" width="45" style="4" customWidth="1"/>
    <col min="771" max="771" width="11.7109375" style="4" customWidth="1"/>
    <col min="772" max="772" width="18.85546875" style="4" customWidth="1"/>
    <col min="773" max="1023" width="9.140625" style="4"/>
    <col min="1024" max="1024" width="2.140625" style="4" customWidth="1"/>
    <col min="1025" max="1025" width="10.42578125" style="4" customWidth="1"/>
    <col min="1026" max="1026" width="45" style="4" customWidth="1"/>
    <col min="1027" max="1027" width="11.7109375" style="4" customWidth="1"/>
    <col min="1028" max="1028" width="18.85546875" style="4" customWidth="1"/>
    <col min="1029" max="1279" width="9.140625" style="4"/>
    <col min="1280" max="1280" width="2.140625" style="4" customWidth="1"/>
    <col min="1281" max="1281" width="10.42578125" style="4" customWidth="1"/>
    <col min="1282" max="1282" width="45" style="4" customWidth="1"/>
    <col min="1283" max="1283" width="11.7109375" style="4" customWidth="1"/>
    <col min="1284" max="1284" width="18.85546875" style="4" customWidth="1"/>
    <col min="1285" max="1535" width="9.140625" style="4"/>
    <col min="1536" max="1536" width="2.140625" style="4" customWidth="1"/>
    <col min="1537" max="1537" width="10.42578125" style="4" customWidth="1"/>
    <col min="1538" max="1538" width="45" style="4" customWidth="1"/>
    <col min="1539" max="1539" width="11.7109375" style="4" customWidth="1"/>
    <col min="1540" max="1540" width="18.85546875" style="4" customWidth="1"/>
    <col min="1541" max="1791" width="9.140625" style="4"/>
    <col min="1792" max="1792" width="2.140625" style="4" customWidth="1"/>
    <col min="1793" max="1793" width="10.42578125" style="4" customWidth="1"/>
    <col min="1794" max="1794" width="45" style="4" customWidth="1"/>
    <col min="1795" max="1795" width="11.7109375" style="4" customWidth="1"/>
    <col min="1796" max="1796" width="18.85546875" style="4" customWidth="1"/>
    <col min="1797" max="2047" width="9.140625" style="4"/>
    <col min="2048" max="2048" width="2.140625" style="4" customWidth="1"/>
    <col min="2049" max="2049" width="10.42578125" style="4" customWidth="1"/>
    <col min="2050" max="2050" width="45" style="4" customWidth="1"/>
    <col min="2051" max="2051" width="11.7109375" style="4" customWidth="1"/>
    <col min="2052" max="2052" width="18.85546875" style="4" customWidth="1"/>
    <col min="2053" max="2303" width="9.140625" style="4"/>
    <col min="2304" max="2304" width="2.140625" style="4" customWidth="1"/>
    <col min="2305" max="2305" width="10.42578125" style="4" customWidth="1"/>
    <col min="2306" max="2306" width="45" style="4" customWidth="1"/>
    <col min="2307" max="2307" width="11.7109375" style="4" customWidth="1"/>
    <col min="2308" max="2308" width="18.85546875" style="4" customWidth="1"/>
    <col min="2309" max="2559" width="9.140625" style="4"/>
    <col min="2560" max="2560" width="2.140625" style="4" customWidth="1"/>
    <col min="2561" max="2561" width="10.42578125" style="4" customWidth="1"/>
    <col min="2562" max="2562" width="45" style="4" customWidth="1"/>
    <col min="2563" max="2563" width="11.7109375" style="4" customWidth="1"/>
    <col min="2564" max="2564" width="18.85546875" style="4" customWidth="1"/>
    <col min="2565" max="2815" width="9.140625" style="4"/>
    <col min="2816" max="2816" width="2.140625" style="4" customWidth="1"/>
    <col min="2817" max="2817" width="10.42578125" style="4" customWidth="1"/>
    <col min="2818" max="2818" width="45" style="4" customWidth="1"/>
    <col min="2819" max="2819" width="11.7109375" style="4" customWidth="1"/>
    <col min="2820" max="2820" width="18.85546875" style="4" customWidth="1"/>
    <col min="2821" max="3071" width="9.140625" style="4"/>
    <col min="3072" max="3072" width="2.140625" style="4" customWidth="1"/>
    <col min="3073" max="3073" width="10.42578125" style="4" customWidth="1"/>
    <col min="3074" max="3074" width="45" style="4" customWidth="1"/>
    <col min="3075" max="3075" width="11.7109375" style="4" customWidth="1"/>
    <col min="3076" max="3076" width="18.85546875" style="4" customWidth="1"/>
    <col min="3077" max="3327" width="9.140625" style="4"/>
    <col min="3328" max="3328" width="2.140625" style="4" customWidth="1"/>
    <col min="3329" max="3329" width="10.42578125" style="4" customWidth="1"/>
    <col min="3330" max="3330" width="45" style="4" customWidth="1"/>
    <col min="3331" max="3331" width="11.7109375" style="4" customWidth="1"/>
    <col min="3332" max="3332" width="18.85546875" style="4" customWidth="1"/>
    <col min="3333" max="3583" width="9.140625" style="4"/>
    <col min="3584" max="3584" width="2.140625" style="4" customWidth="1"/>
    <col min="3585" max="3585" width="10.42578125" style="4" customWidth="1"/>
    <col min="3586" max="3586" width="45" style="4" customWidth="1"/>
    <col min="3587" max="3587" width="11.7109375" style="4" customWidth="1"/>
    <col min="3588" max="3588" width="18.85546875" style="4" customWidth="1"/>
    <col min="3589" max="3839" width="9.140625" style="4"/>
    <col min="3840" max="3840" width="2.140625" style="4" customWidth="1"/>
    <col min="3841" max="3841" width="10.42578125" style="4" customWidth="1"/>
    <col min="3842" max="3842" width="45" style="4" customWidth="1"/>
    <col min="3843" max="3843" width="11.7109375" style="4" customWidth="1"/>
    <col min="3844" max="3844" width="18.85546875" style="4" customWidth="1"/>
    <col min="3845" max="4095" width="9.140625" style="4"/>
    <col min="4096" max="4096" width="2.140625" style="4" customWidth="1"/>
    <col min="4097" max="4097" width="10.42578125" style="4" customWidth="1"/>
    <col min="4098" max="4098" width="45" style="4" customWidth="1"/>
    <col min="4099" max="4099" width="11.7109375" style="4" customWidth="1"/>
    <col min="4100" max="4100" width="18.85546875" style="4" customWidth="1"/>
    <col min="4101" max="4351" width="9.140625" style="4"/>
    <col min="4352" max="4352" width="2.140625" style="4" customWidth="1"/>
    <col min="4353" max="4353" width="10.42578125" style="4" customWidth="1"/>
    <col min="4354" max="4354" width="45" style="4" customWidth="1"/>
    <col min="4355" max="4355" width="11.7109375" style="4" customWidth="1"/>
    <col min="4356" max="4356" width="18.85546875" style="4" customWidth="1"/>
    <col min="4357" max="4607" width="9.140625" style="4"/>
    <col min="4608" max="4608" width="2.140625" style="4" customWidth="1"/>
    <col min="4609" max="4609" width="10.42578125" style="4" customWidth="1"/>
    <col min="4610" max="4610" width="45" style="4" customWidth="1"/>
    <col min="4611" max="4611" width="11.7109375" style="4" customWidth="1"/>
    <col min="4612" max="4612" width="18.85546875" style="4" customWidth="1"/>
    <col min="4613" max="4863" width="9.140625" style="4"/>
    <col min="4864" max="4864" width="2.140625" style="4" customWidth="1"/>
    <col min="4865" max="4865" width="10.42578125" style="4" customWidth="1"/>
    <col min="4866" max="4866" width="45" style="4" customWidth="1"/>
    <col min="4867" max="4867" width="11.7109375" style="4" customWidth="1"/>
    <col min="4868" max="4868" width="18.85546875" style="4" customWidth="1"/>
    <col min="4869" max="5119" width="9.140625" style="4"/>
    <col min="5120" max="5120" width="2.140625" style="4" customWidth="1"/>
    <col min="5121" max="5121" width="10.42578125" style="4" customWidth="1"/>
    <col min="5122" max="5122" width="45" style="4" customWidth="1"/>
    <col min="5123" max="5123" width="11.7109375" style="4" customWidth="1"/>
    <col min="5124" max="5124" width="18.85546875" style="4" customWidth="1"/>
    <col min="5125" max="5375" width="9.140625" style="4"/>
    <col min="5376" max="5376" width="2.140625" style="4" customWidth="1"/>
    <col min="5377" max="5377" width="10.42578125" style="4" customWidth="1"/>
    <col min="5378" max="5378" width="45" style="4" customWidth="1"/>
    <col min="5379" max="5379" width="11.7109375" style="4" customWidth="1"/>
    <col min="5380" max="5380" width="18.85546875" style="4" customWidth="1"/>
    <col min="5381" max="5631" width="9.140625" style="4"/>
    <col min="5632" max="5632" width="2.140625" style="4" customWidth="1"/>
    <col min="5633" max="5633" width="10.42578125" style="4" customWidth="1"/>
    <col min="5634" max="5634" width="45" style="4" customWidth="1"/>
    <col min="5635" max="5635" width="11.7109375" style="4" customWidth="1"/>
    <col min="5636" max="5636" width="18.85546875" style="4" customWidth="1"/>
    <col min="5637" max="5887" width="9.140625" style="4"/>
    <col min="5888" max="5888" width="2.140625" style="4" customWidth="1"/>
    <col min="5889" max="5889" width="10.42578125" style="4" customWidth="1"/>
    <col min="5890" max="5890" width="45" style="4" customWidth="1"/>
    <col min="5891" max="5891" width="11.7109375" style="4" customWidth="1"/>
    <col min="5892" max="5892" width="18.85546875" style="4" customWidth="1"/>
    <col min="5893" max="6143" width="9.140625" style="4"/>
    <col min="6144" max="6144" width="2.140625" style="4" customWidth="1"/>
    <col min="6145" max="6145" width="10.42578125" style="4" customWidth="1"/>
    <col min="6146" max="6146" width="45" style="4" customWidth="1"/>
    <col min="6147" max="6147" width="11.7109375" style="4" customWidth="1"/>
    <col min="6148" max="6148" width="18.85546875" style="4" customWidth="1"/>
    <col min="6149" max="6399" width="9.140625" style="4"/>
    <col min="6400" max="6400" width="2.140625" style="4" customWidth="1"/>
    <col min="6401" max="6401" width="10.42578125" style="4" customWidth="1"/>
    <col min="6402" max="6402" width="45" style="4" customWidth="1"/>
    <col min="6403" max="6403" width="11.7109375" style="4" customWidth="1"/>
    <col min="6404" max="6404" width="18.85546875" style="4" customWidth="1"/>
    <col min="6405" max="6655" width="9.140625" style="4"/>
    <col min="6656" max="6656" width="2.140625" style="4" customWidth="1"/>
    <col min="6657" max="6657" width="10.42578125" style="4" customWidth="1"/>
    <col min="6658" max="6658" width="45" style="4" customWidth="1"/>
    <col min="6659" max="6659" width="11.7109375" style="4" customWidth="1"/>
    <col min="6660" max="6660" width="18.85546875" style="4" customWidth="1"/>
    <col min="6661" max="6911" width="9.140625" style="4"/>
    <col min="6912" max="6912" width="2.140625" style="4" customWidth="1"/>
    <col min="6913" max="6913" width="10.42578125" style="4" customWidth="1"/>
    <col min="6914" max="6914" width="45" style="4" customWidth="1"/>
    <col min="6915" max="6915" width="11.7109375" style="4" customWidth="1"/>
    <col min="6916" max="6916" width="18.85546875" style="4" customWidth="1"/>
    <col min="6917" max="7167" width="9.140625" style="4"/>
    <col min="7168" max="7168" width="2.140625" style="4" customWidth="1"/>
    <col min="7169" max="7169" width="10.42578125" style="4" customWidth="1"/>
    <col min="7170" max="7170" width="45" style="4" customWidth="1"/>
    <col min="7171" max="7171" width="11.7109375" style="4" customWidth="1"/>
    <col min="7172" max="7172" width="18.85546875" style="4" customWidth="1"/>
    <col min="7173" max="7423" width="9.140625" style="4"/>
    <col min="7424" max="7424" width="2.140625" style="4" customWidth="1"/>
    <col min="7425" max="7425" width="10.42578125" style="4" customWidth="1"/>
    <col min="7426" max="7426" width="45" style="4" customWidth="1"/>
    <col min="7427" max="7427" width="11.7109375" style="4" customWidth="1"/>
    <col min="7428" max="7428" width="18.85546875" style="4" customWidth="1"/>
    <col min="7429" max="7679" width="9.140625" style="4"/>
    <col min="7680" max="7680" width="2.140625" style="4" customWidth="1"/>
    <col min="7681" max="7681" width="10.42578125" style="4" customWidth="1"/>
    <col min="7682" max="7682" width="45" style="4" customWidth="1"/>
    <col min="7683" max="7683" width="11.7109375" style="4" customWidth="1"/>
    <col min="7684" max="7684" width="18.85546875" style="4" customWidth="1"/>
    <col min="7685" max="7935" width="9.140625" style="4"/>
    <col min="7936" max="7936" width="2.140625" style="4" customWidth="1"/>
    <col min="7937" max="7937" width="10.42578125" style="4" customWidth="1"/>
    <col min="7938" max="7938" width="45" style="4" customWidth="1"/>
    <col min="7939" max="7939" width="11.7109375" style="4" customWidth="1"/>
    <col min="7940" max="7940" width="18.85546875" style="4" customWidth="1"/>
    <col min="7941" max="8191" width="9.140625" style="4"/>
    <col min="8192" max="8192" width="2.140625" style="4" customWidth="1"/>
    <col min="8193" max="8193" width="10.42578125" style="4" customWidth="1"/>
    <col min="8194" max="8194" width="45" style="4" customWidth="1"/>
    <col min="8195" max="8195" width="11.7109375" style="4" customWidth="1"/>
    <col min="8196" max="8196" width="18.85546875" style="4" customWidth="1"/>
    <col min="8197" max="8447" width="9.140625" style="4"/>
    <col min="8448" max="8448" width="2.140625" style="4" customWidth="1"/>
    <col min="8449" max="8449" width="10.42578125" style="4" customWidth="1"/>
    <col min="8450" max="8450" width="45" style="4" customWidth="1"/>
    <col min="8451" max="8451" width="11.7109375" style="4" customWidth="1"/>
    <col min="8452" max="8452" width="18.85546875" style="4" customWidth="1"/>
    <col min="8453" max="8703" width="9.140625" style="4"/>
    <col min="8704" max="8704" width="2.140625" style="4" customWidth="1"/>
    <col min="8705" max="8705" width="10.42578125" style="4" customWidth="1"/>
    <col min="8706" max="8706" width="45" style="4" customWidth="1"/>
    <col min="8707" max="8707" width="11.7109375" style="4" customWidth="1"/>
    <col min="8708" max="8708" width="18.85546875" style="4" customWidth="1"/>
    <col min="8709" max="8959" width="9.140625" style="4"/>
    <col min="8960" max="8960" width="2.140625" style="4" customWidth="1"/>
    <col min="8961" max="8961" width="10.42578125" style="4" customWidth="1"/>
    <col min="8962" max="8962" width="45" style="4" customWidth="1"/>
    <col min="8963" max="8963" width="11.7109375" style="4" customWidth="1"/>
    <col min="8964" max="8964" width="18.85546875" style="4" customWidth="1"/>
    <col min="8965" max="9215" width="9.140625" style="4"/>
    <col min="9216" max="9216" width="2.140625" style="4" customWidth="1"/>
    <col min="9217" max="9217" width="10.42578125" style="4" customWidth="1"/>
    <col min="9218" max="9218" width="45" style="4" customWidth="1"/>
    <col min="9219" max="9219" width="11.7109375" style="4" customWidth="1"/>
    <col min="9220" max="9220" width="18.85546875" style="4" customWidth="1"/>
    <col min="9221" max="9471" width="9.140625" style="4"/>
    <col min="9472" max="9472" width="2.140625" style="4" customWidth="1"/>
    <col min="9473" max="9473" width="10.42578125" style="4" customWidth="1"/>
    <col min="9474" max="9474" width="45" style="4" customWidth="1"/>
    <col min="9475" max="9475" width="11.7109375" style="4" customWidth="1"/>
    <col min="9476" max="9476" width="18.85546875" style="4" customWidth="1"/>
    <col min="9477" max="9727" width="9.140625" style="4"/>
    <col min="9728" max="9728" width="2.140625" style="4" customWidth="1"/>
    <col min="9729" max="9729" width="10.42578125" style="4" customWidth="1"/>
    <col min="9730" max="9730" width="45" style="4" customWidth="1"/>
    <col min="9731" max="9731" width="11.7109375" style="4" customWidth="1"/>
    <col min="9732" max="9732" width="18.85546875" style="4" customWidth="1"/>
    <col min="9733" max="9983" width="9.140625" style="4"/>
    <col min="9984" max="9984" width="2.140625" style="4" customWidth="1"/>
    <col min="9985" max="9985" width="10.42578125" style="4" customWidth="1"/>
    <col min="9986" max="9986" width="45" style="4" customWidth="1"/>
    <col min="9987" max="9987" width="11.7109375" style="4" customWidth="1"/>
    <col min="9988" max="9988" width="18.85546875" style="4" customWidth="1"/>
    <col min="9989" max="10239" width="9.140625" style="4"/>
    <col min="10240" max="10240" width="2.140625" style="4" customWidth="1"/>
    <col min="10241" max="10241" width="10.42578125" style="4" customWidth="1"/>
    <col min="10242" max="10242" width="45" style="4" customWidth="1"/>
    <col min="10243" max="10243" width="11.7109375" style="4" customWidth="1"/>
    <col min="10244" max="10244" width="18.85546875" style="4" customWidth="1"/>
    <col min="10245" max="10495" width="9.140625" style="4"/>
    <col min="10496" max="10496" width="2.140625" style="4" customWidth="1"/>
    <col min="10497" max="10497" width="10.42578125" style="4" customWidth="1"/>
    <col min="10498" max="10498" width="45" style="4" customWidth="1"/>
    <col min="10499" max="10499" width="11.7109375" style="4" customWidth="1"/>
    <col min="10500" max="10500" width="18.85546875" style="4" customWidth="1"/>
    <col min="10501" max="10751" width="9.140625" style="4"/>
    <col min="10752" max="10752" width="2.140625" style="4" customWidth="1"/>
    <col min="10753" max="10753" width="10.42578125" style="4" customWidth="1"/>
    <col min="10754" max="10754" width="45" style="4" customWidth="1"/>
    <col min="10755" max="10755" width="11.7109375" style="4" customWidth="1"/>
    <col min="10756" max="10756" width="18.85546875" style="4" customWidth="1"/>
    <col min="10757" max="11007" width="9.140625" style="4"/>
    <col min="11008" max="11008" width="2.140625" style="4" customWidth="1"/>
    <col min="11009" max="11009" width="10.42578125" style="4" customWidth="1"/>
    <col min="11010" max="11010" width="45" style="4" customWidth="1"/>
    <col min="11011" max="11011" width="11.7109375" style="4" customWidth="1"/>
    <col min="11012" max="11012" width="18.85546875" style="4" customWidth="1"/>
    <col min="11013" max="11263" width="9.140625" style="4"/>
    <col min="11264" max="11264" width="2.140625" style="4" customWidth="1"/>
    <col min="11265" max="11265" width="10.42578125" style="4" customWidth="1"/>
    <col min="11266" max="11266" width="45" style="4" customWidth="1"/>
    <col min="11267" max="11267" width="11.7109375" style="4" customWidth="1"/>
    <col min="11268" max="11268" width="18.85546875" style="4" customWidth="1"/>
    <col min="11269" max="11519" width="9.140625" style="4"/>
    <col min="11520" max="11520" width="2.140625" style="4" customWidth="1"/>
    <col min="11521" max="11521" width="10.42578125" style="4" customWidth="1"/>
    <col min="11522" max="11522" width="45" style="4" customWidth="1"/>
    <col min="11523" max="11523" width="11.7109375" style="4" customWidth="1"/>
    <col min="11524" max="11524" width="18.85546875" style="4" customWidth="1"/>
    <col min="11525" max="11775" width="9.140625" style="4"/>
    <col min="11776" max="11776" width="2.140625" style="4" customWidth="1"/>
    <col min="11777" max="11777" width="10.42578125" style="4" customWidth="1"/>
    <col min="11778" max="11778" width="45" style="4" customWidth="1"/>
    <col min="11779" max="11779" width="11.7109375" style="4" customWidth="1"/>
    <col min="11780" max="11780" width="18.85546875" style="4" customWidth="1"/>
    <col min="11781" max="12031" width="9.140625" style="4"/>
    <col min="12032" max="12032" width="2.140625" style="4" customWidth="1"/>
    <col min="12033" max="12033" width="10.42578125" style="4" customWidth="1"/>
    <col min="12034" max="12034" width="45" style="4" customWidth="1"/>
    <col min="12035" max="12035" width="11.7109375" style="4" customWidth="1"/>
    <col min="12036" max="12036" width="18.85546875" style="4" customWidth="1"/>
    <col min="12037" max="12287" width="9.140625" style="4"/>
    <col min="12288" max="12288" width="2.140625" style="4" customWidth="1"/>
    <col min="12289" max="12289" width="10.42578125" style="4" customWidth="1"/>
    <col min="12290" max="12290" width="45" style="4" customWidth="1"/>
    <col min="12291" max="12291" width="11.7109375" style="4" customWidth="1"/>
    <col min="12292" max="12292" width="18.85546875" style="4" customWidth="1"/>
    <col min="12293" max="12543" width="9.140625" style="4"/>
    <col min="12544" max="12544" width="2.140625" style="4" customWidth="1"/>
    <col min="12545" max="12545" width="10.42578125" style="4" customWidth="1"/>
    <col min="12546" max="12546" width="45" style="4" customWidth="1"/>
    <col min="12547" max="12547" width="11.7109375" style="4" customWidth="1"/>
    <col min="12548" max="12548" width="18.85546875" style="4" customWidth="1"/>
    <col min="12549" max="12799" width="9.140625" style="4"/>
    <col min="12800" max="12800" width="2.140625" style="4" customWidth="1"/>
    <col min="12801" max="12801" width="10.42578125" style="4" customWidth="1"/>
    <col min="12802" max="12802" width="45" style="4" customWidth="1"/>
    <col min="12803" max="12803" width="11.7109375" style="4" customWidth="1"/>
    <col min="12804" max="12804" width="18.85546875" style="4" customWidth="1"/>
    <col min="12805" max="13055" width="9.140625" style="4"/>
    <col min="13056" max="13056" width="2.140625" style="4" customWidth="1"/>
    <col min="13057" max="13057" width="10.42578125" style="4" customWidth="1"/>
    <col min="13058" max="13058" width="45" style="4" customWidth="1"/>
    <col min="13059" max="13059" width="11.7109375" style="4" customWidth="1"/>
    <col min="13060" max="13060" width="18.85546875" style="4" customWidth="1"/>
    <col min="13061" max="13311" width="9.140625" style="4"/>
    <col min="13312" max="13312" width="2.140625" style="4" customWidth="1"/>
    <col min="13313" max="13313" width="10.42578125" style="4" customWidth="1"/>
    <col min="13314" max="13314" width="45" style="4" customWidth="1"/>
    <col min="13315" max="13315" width="11.7109375" style="4" customWidth="1"/>
    <col min="13316" max="13316" width="18.85546875" style="4" customWidth="1"/>
    <col min="13317" max="13567" width="9.140625" style="4"/>
    <col min="13568" max="13568" width="2.140625" style="4" customWidth="1"/>
    <col min="13569" max="13569" width="10.42578125" style="4" customWidth="1"/>
    <col min="13570" max="13570" width="45" style="4" customWidth="1"/>
    <col min="13571" max="13571" width="11.7109375" style="4" customWidth="1"/>
    <col min="13572" max="13572" width="18.85546875" style="4" customWidth="1"/>
    <col min="13573" max="13823" width="9.140625" style="4"/>
    <col min="13824" max="13824" width="2.140625" style="4" customWidth="1"/>
    <col min="13825" max="13825" width="10.42578125" style="4" customWidth="1"/>
    <col min="13826" max="13826" width="45" style="4" customWidth="1"/>
    <col min="13827" max="13827" width="11.7109375" style="4" customWidth="1"/>
    <col min="13828" max="13828" width="18.85546875" style="4" customWidth="1"/>
    <col min="13829" max="14079" width="9.140625" style="4"/>
    <col min="14080" max="14080" width="2.140625" style="4" customWidth="1"/>
    <col min="14081" max="14081" width="10.42578125" style="4" customWidth="1"/>
    <col min="14082" max="14082" width="45" style="4" customWidth="1"/>
    <col min="14083" max="14083" width="11.7109375" style="4" customWidth="1"/>
    <col min="14084" max="14084" width="18.85546875" style="4" customWidth="1"/>
    <col min="14085" max="14335" width="9.140625" style="4"/>
    <col min="14336" max="14336" width="2.140625" style="4" customWidth="1"/>
    <col min="14337" max="14337" width="10.42578125" style="4" customWidth="1"/>
    <col min="14338" max="14338" width="45" style="4" customWidth="1"/>
    <col min="14339" max="14339" width="11.7109375" style="4" customWidth="1"/>
    <col min="14340" max="14340" width="18.85546875" style="4" customWidth="1"/>
    <col min="14341" max="14591" width="9.140625" style="4"/>
    <col min="14592" max="14592" width="2.140625" style="4" customWidth="1"/>
    <col min="14593" max="14593" width="10.42578125" style="4" customWidth="1"/>
    <col min="14594" max="14594" width="45" style="4" customWidth="1"/>
    <col min="14595" max="14595" width="11.7109375" style="4" customWidth="1"/>
    <col min="14596" max="14596" width="18.85546875" style="4" customWidth="1"/>
    <col min="14597" max="14847" width="9.140625" style="4"/>
    <col min="14848" max="14848" width="2.140625" style="4" customWidth="1"/>
    <col min="14849" max="14849" width="10.42578125" style="4" customWidth="1"/>
    <col min="14850" max="14850" width="45" style="4" customWidth="1"/>
    <col min="14851" max="14851" width="11.7109375" style="4" customWidth="1"/>
    <col min="14852" max="14852" width="18.85546875" style="4" customWidth="1"/>
    <col min="14853" max="15103" width="9.140625" style="4"/>
    <col min="15104" max="15104" width="2.140625" style="4" customWidth="1"/>
    <col min="15105" max="15105" width="10.42578125" style="4" customWidth="1"/>
    <col min="15106" max="15106" width="45" style="4" customWidth="1"/>
    <col min="15107" max="15107" width="11.7109375" style="4" customWidth="1"/>
    <col min="15108" max="15108" width="18.85546875" style="4" customWidth="1"/>
    <col min="15109" max="15359" width="9.140625" style="4"/>
    <col min="15360" max="15360" width="2.140625" style="4" customWidth="1"/>
    <col min="15361" max="15361" width="10.42578125" style="4" customWidth="1"/>
    <col min="15362" max="15362" width="45" style="4" customWidth="1"/>
    <col min="15363" max="15363" width="11.7109375" style="4" customWidth="1"/>
    <col min="15364" max="15364" width="18.85546875" style="4" customWidth="1"/>
    <col min="15365" max="15615" width="9.140625" style="4"/>
    <col min="15616" max="15616" width="2.140625" style="4" customWidth="1"/>
    <col min="15617" max="15617" width="10.42578125" style="4" customWidth="1"/>
    <col min="15618" max="15618" width="45" style="4" customWidth="1"/>
    <col min="15619" max="15619" width="11.7109375" style="4" customWidth="1"/>
    <col min="15620" max="15620" width="18.85546875" style="4" customWidth="1"/>
    <col min="15621" max="15871" width="9.140625" style="4"/>
    <col min="15872" max="15872" width="2.140625" style="4" customWidth="1"/>
    <col min="15873" max="15873" width="10.42578125" style="4" customWidth="1"/>
    <col min="15874" max="15874" width="45" style="4" customWidth="1"/>
    <col min="15875" max="15875" width="11.7109375" style="4" customWidth="1"/>
    <col min="15876" max="15876" width="18.85546875" style="4" customWidth="1"/>
    <col min="15877" max="16127" width="9.140625" style="4"/>
    <col min="16128" max="16128" width="2.140625" style="4" customWidth="1"/>
    <col min="16129" max="16129" width="10.42578125" style="4" customWidth="1"/>
    <col min="16130" max="16130" width="45" style="4" customWidth="1"/>
    <col min="16131" max="16131" width="11.7109375" style="4" customWidth="1"/>
    <col min="16132" max="16132" width="18.85546875" style="4" customWidth="1"/>
    <col min="16133" max="16384" width="9.140625" style="4"/>
  </cols>
  <sheetData>
    <row r="1" spans="1:4" ht="20.25" x14ac:dyDescent="0.2">
      <c r="A1" s="374" t="s">
        <v>639</v>
      </c>
      <c r="B1" s="374"/>
      <c r="C1" s="374"/>
      <c r="D1" s="374"/>
    </row>
    <row r="2" spans="1:4" x14ac:dyDescent="0.2">
      <c r="A2" s="97"/>
      <c r="B2" s="97"/>
      <c r="C2" s="97"/>
      <c r="D2" s="98"/>
    </row>
    <row r="3" spans="1:4" x14ac:dyDescent="0.2">
      <c r="A3" s="97"/>
      <c r="B3" s="97"/>
      <c r="C3" s="97"/>
      <c r="D3" s="98"/>
    </row>
    <row r="4" spans="1:4" ht="25.5" x14ac:dyDescent="0.2">
      <c r="A4" s="99"/>
      <c r="B4" s="375"/>
      <c r="C4" s="376"/>
      <c r="D4" s="99" t="s">
        <v>458</v>
      </c>
    </row>
    <row r="5" spans="1:4" ht="32.1" customHeight="1" x14ac:dyDescent="0.2">
      <c r="A5" s="100" t="s">
        <v>641</v>
      </c>
      <c r="B5" s="377" t="s">
        <v>643</v>
      </c>
      <c r="C5" s="378"/>
      <c r="D5" s="101">
        <f>+'REKAPITULACIJA 1 SKLOP'!G6</f>
        <v>0</v>
      </c>
    </row>
    <row r="6" spans="1:4" ht="32.1" customHeight="1" x14ac:dyDescent="0.2">
      <c r="A6" s="100" t="s">
        <v>459</v>
      </c>
      <c r="B6" s="381" t="s">
        <v>644</v>
      </c>
      <c r="C6" s="382"/>
      <c r="D6" s="101">
        <f>+'REKAPITULACIJA 2 SKLOP'!E11</f>
        <v>0</v>
      </c>
    </row>
    <row r="7" spans="1:4" ht="32.1" customHeight="1" thickBot="1" x14ac:dyDescent="0.25">
      <c r="A7" s="100" t="s">
        <v>568</v>
      </c>
      <c r="B7" s="383" t="s">
        <v>645</v>
      </c>
      <c r="C7" s="384"/>
      <c r="D7" s="101">
        <f>+'REKAPITULACIJA 3 SKLOP'!G18</f>
        <v>0</v>
      </c>
    </row>
    <row r="8" spans="1:4" ht="18.75" thickBot="1" x14ac:dyDescent="0.25">
      <c r="A8" s="379" t="s">
        <v>642</v>
      </c>
      <c r="B8" s="380"/>
      <c r="C8" s="380"/>
      <c r="D8" s="102">
        <f>SUM(D5:D7)</f>
        <v>0</v>
      </c>
    </row>
    <row r="9" spans="1:4" x14ac:dyDescent="0.2">
      <c r="A9" s="97"/>
      <c r="B9" s="97"/>
      <c r="C9" s="97"/>
      <c r="D9" s="98"/>
    </row>
    <row r="10" spans="1:4" x14ac:dyDescent="0.2">
      <c r="A10" s="97"/>
      <c r="B10" s="97"/>
      <c r="C10" s="97"/>
      <c r="D10" s="98"/>
    </row>
    <row r="11" spans="1:4" x14ac:dyDescent="0.2">
      <c r="A11" s="97"/>
      <c r="B11" s="97"/>
      <c r="C11" s="97"/>
      <c r="D11" s="98"/>
    </row>
    <row r="12" spans="1:4" x14ac:dyDescent="0.2">
      <c r="A12" s="97"/>
      <c r="B12" s="97"/>
      <c r="C12" s="97"/>
      <c r="D12" s="98"/>
    </row>
  </sheetData>
  <sheetProtection password="CFB7" sheet="1" objects="1" scenarios="1"/>
  <mergeCells count="6">
    <mergeCell ref="A1:D1"/>
    <mergeCell ref="B4:C4"/>
    <mergeCell ref="B5:C5"/>
    <mergeCell ref="A8:C8"/>
    <mergeCell ref="B6:C6"/>
    <mergeCell ref="B7:C7"/>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2"/>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816</v>
      </c>
      <c r="B3" s="103" t="s">
        <v>791</v>
      </c>
      <c r="C3" s="318"/>
      <c r="D3" s="319"/>
      <c r="E3" s="320"/>
      <c r="F3" s="321"/>
    </row>
    <row r="4" spans="1:7" s="322" customFormat="1" ht="15.75" x14ac:dyDescent="0.25">
      <c r="A4" s="317"/>
      <c r="B4" s="103" t="s">
        <v>651</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3</v>
      </c>
      <c r="D9" s="331" t="s">
        <v>83</v>
      </c>
      <c r="E9" s="247"/>
      <c r="F9" s="164">
        <f>C9*E9</f>
        <v>0</v>
      </c>
    </row>
    <row r="10" spans="1:7" x14ac:dyDescent="0.2">
      <c r="A10" s="162"/>
      <c r="B10" s="332"/>
      <c r="C10" s="330"/>
      <c r="D10" s="331"/>
      <c r="E10" s="164"/>
      <c r="F10" s="164"/>
    </row>
    <row r="11" spans="1:7" x14ac:dyDescent="0.2">
      <c r="A11" s="162">
        <f>COUNT($A$7:A9)+1</f>
        <v>2</v>
      </c>
      <c r="B11" s="329" t="s">
        <v>740</v>
      </c>
      <c r="C11" s="330"/>
      <c r="D11" s="331"/>
      <c r="E11" s="164"/>
      <c r="F11" s="330"/>
    </row>
    <row r="12" spans="1:7" ht="41.25" customHeight="1" x14ac:dyDescent="0.2">
      <c r="A12" s="162"/>
      <c r="B12" s="248" t="s">
        <v>739</v>
      </c>
      <c r="C12" s="330"/>
      <c r="D12" s="331"/>
      <c r="E12" s="164"/>
      <c r="F12" s="330"/>
    </row>
    <row r="13" spans="1:7" ht="14.25" x14ac:dyDescent="0.2">
      <c r="A13" s="162"/>
      <c r="B13" s="332"/>
      <c r="C13" s="330">
        <v>5</v>
      </c>
      <c r="D13" s="331" t="s">
        <v>80</v>
      </c>
      <c r="E13" s="247"/>
      <c r="F13" s="164">
        <f>C13*E13</f>
        <v>0</v>
      </c>
    </row>
    <row r="14" spans="1:7" x14ac:dyDescent="0.2">
      <c r="A14" s="162"/>
      <c r="B14" s="332"/>
      <c r="C14" s="330"/>
      <c r="D14" s="331"/>
      <c r="E14" s="164"/>
      <c r="F14" s="164"/>
    </row>
    <row r="15" spans="1:7" x14ac:dyDescent="0.2">
      <c r="A15" s="162">
        <f>COUNT($A$7:A14)+1</f>
        <v>3</v>
      </c>
      <c r="B15" s="334" t="s">
        <v>353</v>
      </c>
      <c r="C15" s="335"/>
      <c r="D15" s="336"/>
      <c r="E15" s="337"/>
      <c r="F15" s="335"/>
    </row>
    <row r="16" spans="1:7" ht="89.25" x14ac:dyDescent="0.2">
      <c r="A16" s="162"/>
      <c r="B16" s="248" t="s">
        <v>728</v>
      </c>
      <c r="C16" s="335"/>
      <c r="D16" s="336"/>
      <c r="E16" s="337"/>
      <c r="F16" s="335"/>
    </row>
    <row r="17" spans="1:6" x14ac:dyDescent="0.2">
      <c r="A17" s="162"/>
      <c r="B17" s="334" t="s">
        <v>731</v>
      </c>
      <c r="C17" s="335"/>
      <c r="D17" s="336"/>
      <c r="E17" s="337"/>
      <c r="F17" s="335"/>
    </row>
    <row r="18" spans="1:6" ht="25.5" x14ac:dyDescent="0.2">
      <c r="A18" s="162"/>
      <c r="B18" s="257" t="s">
        <v>730</v>
      </c>
      <c r="C18" s="256">
        <v>5</v>
      </c>
      <c r="D18" s="255" t="s">
        <v>80</v>
      </c>
      <c r="E18" s="249"/>
      <c r="F18" s="342">
        <f>C18*E18</f>
        <v>0</v>
      </c>
    </row>
    <row r="19" spans="1:6" ht="25.5" x14ac:dyDescent="0.2">
      <c r="A19" s="162"/>
      <c r="B19" s="257" t="s">
        <v>725</v>
      </c>
      <c r="C19" s="256">
        <v>5</v>
      </c>
      <c r="D19" s="255" t="s">
        <v>80</v>
      </c>
      <c r="E19" s="249"/>
      <c r="F19" s="342">
        <f>C19*E19</f>
        <v>0</v>
      </c>
    </row>
    <row r="20" spans="1:6" x14ac:dyDescent="0.2">
      <c r="A20" s="162"/>
      <c r="B20" s="332"/>
      <c r="C20" s="330"/>
      <c r="D20" s="331"/>
      <c r="E20" s="164"/>
      <c r="F20" s="164"/>
    </row>
    <row r="21" spans="1:6" x14ac:dyDescent="0.2">
      <c r="A21" s="162">
        <f>COUNT($A$7:A20)+1</f>
        <v>4</v>
      </c>
      <c r="B21" s="329" t="s">
        <v>378</v>
      </c>
      <c r="C21" s="330"/>
      <c r="D21" s="331"/>
      <c r="E21" s="164"/>
      <c r="F21" s="164"/>
    </row>
    <row r="22" spans="1:6" ht="25.5" x14ac:dyDescent="0.2">
      <c r="B22" s="248" t="s">
        <v>379</v>
      </c>
      <c r="C22" s="330"/>
      <c r="D22" s="331"/>
      <c r="E22" s="164"/>
      <c r="F22" s="330"/>
    </row>
    <row r="23" spans="1:6" ht="14.25" x14ac:dyDescent="0.2">
      <c r="B23" s="332"/>
      <c r="C23" s="330">
        <v>5</v>
      </c>
      <c r="D23" s="331" t="s">
        <v>80</v>
      </c>
      <c r="E23" s="247"/>
      <c r="F23" s="164">
        <f>C23*E23</f>
        <v>0</v>
      </c>
    </row>
    <row r="24" spans="1:6" x14ac:dyDescent="0.2">
      <c r="B24" s="332"/>
      <c r="C24" s="330"/>
      <c r="D24" s="331"/>
      <c r="E24" s="164"/>
      <c r="F24" s="164"/>
    </row>
    <row r="25" spans="1:6" x14ac:dyDescent="0.2">
      <c r="A25" s="162">
        <f>COUNT($A$7:A24)+1</f>
        <v>5</v>
      </c>
      <c r="B25" s="344" t="s">
        <v>434</v>
      </c>
      <c r="C25" s="335"/>
      <c r="D25" s="336"/>
      <c r="E25" s="337"/>
      <c r="F25" s="337"/>
    </row>
    <row r="26" spans="1:6" ht="51" x14ac:dyDescent="0.2">
      <c r="B26" s="248" t="s">
        <v>788</v>
      </c>
      <c r="C26" s="335"/>
      <c r="D26" s="336"/>
      <c r="E26" s="337"/>
      <c r="F26" s="337"/>
    </row>
    <row r="27" spans="1:6" ht="14.25" x14ac:dyDescent="0.2">
      <c r="B27" s="257" t="s">
        <v>713</v>
      </c>
      <c r="C27" s="335">
        <v>2</v>
      </c>
      <c r="D27" s="336" t="s">
        <v>73</v>
      </c>
      <c r="E27" s="251"/>
      <c r="F27" s="337">
        <f>C27*E27</f>
        <v>0</v>
      </c>
    </row>
    <row r="28" spans="1:6" ht="14.25" x14ac:dyDescent="0.2">
      <c r="B28" s="257" t="s">
        <v>712</v>
      </c>
      <c r="C28" s="335">
        <v>1</v>
      </c>
      <c r="D28" s="336" t="s">
        <v>73</v>
      </c>
      <c r="E28" s="251"/>
      <c r="F28" s="337">
        <f>C28*E28</f>
        <v>0</v>
      </c>
    </row>
    <row r="29" spans="1:6" x14ac:dyDescent="0.2">
      <c r="B29" s="257"/>
      <c r="C29" s="335"/>
      <c r="D29" s="336"/>
      <c r="E29" s="337"/>
      <c r="F29" s="337"/>
    </row>
    <row r="30" spans="1:6" x14ac:dyDescent="0.2">
      <c r="B30" s="257"/>
      <c r="C30" s="335"/>
      <c r="D30" s="336"/>
      <c r="E30" s="337"/>
      <c r="F30" s="337"/>
    </row>
    <row r="31" spans="1:6" x14ac:dyDescent="0.2">
      <c r="B31" s="257"/>
      <c r="C31" s="335"/>
      <c r="D31" s="336"/>
      <c r="E31" s="337"/>
      <c r="F31" s="337"/>
    </row>
    <row r="32" spans="1:6" x14ac:dyDescent="0.2">
      <c r="B32" s="257"/>
      <c r="C32" s="335"/>
      <c r="D32" s="336"/>
      <c r="E32" s="337"/>
      <c r="F32" s="337"/>
    </row>
    <row r="33" spans="1:6" x14ac:dyDescent="0.2">
      <c r="B33" s="257"/>
      <c r="C33" s="335"/>
      <c r="D33" s="336"/>
      <c r="E33" s="337"/>
      <c r="F33" s="337"/>
    </row>
    <row r="34" spans="1:6" x14ac:dyDescent="0.2">
      <c r="B34" s="257"/>
      <c r="C34" s="335"/>
      <c r="D34" s="336"/>
      <c r="E34" s="337"/>
      <c r="F34" s="337"/>
    </row>
    <row r="35" spans="1:6" x14ac:dyDescent="0.2">
      <c r="B35" s="257"/>
      <c r="C35" s="335"/>
      <c r="D35" s="336"/>
      <c r="E35" s="337"/>
      <c r="F35" s="337"/>
    </row>
    <row r="36" spans="1:6" x14ac:dyDescent="0.2">
      <c r="A36" s="162">
        <f>COUNT($A$7:A29)+1</f>
        <v>6</v>
      </c>
      <c r="B36" s="329" t="s">
        <v>437</v>
      </c>
      <c r="C36" s="335"/>
      <c r="D36" s="336"/>
      <c r="E36" s="337"/>
      <c r="F36" s="337"/>
    </row>
    <row r="37" spans="1:6" ht="76.5" x14ac:dyDescent="0.2">
      <c r="B37" s="248" t="s">
        <v>711</v>
      </c>
      <c r="C37" s="335"/>
      <c r="D37" s="336"/>
      <c r="E37" s="337"/>
      <c r="F37" s="337"/>
    </row>
    <row r="38" spans="1:6" ht="14.25" x14ac:dyDescent="0.2">
      <c r="B38" s="257"/>
      <c r="C38" s="335">
        <v>1</v>
      </c>
      <c r="D38" s="331" t="s">
        <v>73</v>
      </c>
      <c r="E38" s="247"/>
      <c r="F38" s="164">
        <f>C38*E38</f>
        <v>0</v>
      </c>
    </row>
    <row r="39" spans="1:6" x14ac:dyDescent="0.2">
      <c r="B39" s="248"/>
      <c r="C39" s="335"/>
      <c r="D39" s="331"/>
      <c r="E39" s="164"/>
      <c r="F39" s="164"/>
    </row>
    <row r="40" spans="1:6" x14ac:dyDescent="0.2">
      <c r="A40" s="162">
        <f>COUNT($A$7:A39)+1</f>
        <v>7</v>
      </c>
      <c r="B40" s="329" t="s">
        <v>441</v>
      </c>
      <c r="C40" s="335"/>
      <c r="D40" s="336"/>
      <c r="E40" s="337"/>
      <c r="F40" s="337"/>
    </row>
    <row r="41" spans="1:6" ht="63.75" x14ac:dyDescent="0.2">
      <c r="B41" s="248" t="s">
        <v>710</v>
      </c>
      <c r="C41" s="335"/>
      <c r="D41" s="336"/>
      <c r="E41" s="337"/>
      <c r="F41" s="337"/>
    </row>
    <row r="42" spans="1:6" ht="14.25" x14ac:dyDescent="0.2">
      <c r="B42" s="257"/>
      <c r="C42" s="335">
        <v>1</v>
      </c>
      <c r="D42" s="331" t="s">
        <v>73</v>
      </c>
      <c r="E42" s="247"/>
      <c r="F42" s="164">
        <f>C42*E42</f>
        <v>0</v>
      </c>
    </row>
    <row r="43" spans="1:6" x14ac:dyDescent="0.2">
      <c r="B43" s="257"/>
      <c r="C43" s="335"/>
      <c r="D43" s="336"/>
      <c r="E43" s="337"/>
      <c r="F43" s="337"/>
    </row>
    <row r="44" spans="1:6" x14ac:dyDescent="0.2">
      <c r="A44" s="162">
        <f>COUNT($A$7:A43)+1</f>
        <v>8</v>
      </c>
      <c r="B44" s="329" t="s">
        <v>709</v>
      </c>
      <c r="C44" s="330"/>
      <c r="D44" s="331"/>
      <c r="E44" s="164"/>
      <c r="F44" s="164"/>
    </row>
    <row r="45" spans="1:6" ht="76.5" x14ac:dyDescent="0.2">
      <c r="B45" s="248" t="s">
        <v>787</v>
      </c>
      <c r="C45" s="330"/>
      <c r="D45" s="331"/>
      <c r="E45" s="164"/>
      <c r="F45" s="164"/>
    </row>
    <row r="46" spans="1:6" ht="14.25" x14ac:dyDescent="0.2">
      <c r="B46" s="332"/>
      <c r="C46" s="330">
        <v>1</v>
      </c>
      <c r="D46" s="331" t="s">
        <v>73</v>
      </c>
      <c r="E46" s="247"/>
      <c r="F46" s="164">
        <f>C46*E46</f>
        <v>0</v>
      </c>
    </row>
    <row r="47" spans="1:6" x14ac:dyDescent="0.2">
      <c r="B47" s="257"/>
      <c r="C47" s="335"/>
      <c r="D47" s="336"/>
      <c r="E47" s="337"/>
      <c r="F47" s="337"/>
    </row>
    <row r="48" spans="1:6" x14ac:dyDescent="0.2">
      <c r="A48" s="162">
        <f>COUNT($A$7:A47)+1</f>
        <v>9</v>
      </c>
      <c r="B48" s="329" t="s">
        <v>707</v>
      </c>
      <c r="C48" s="330"/>
      <c r="D48" s="331"/>
      <c r="E48" s="164"/>
      <c r="F48" s="330"/>
    </row>
    <row r="49" spans="1:6" ht="63.75" x14ac:dyDescent="0.2">
      <c r="B49" s="248" t="s">
        <v>706</v>
      </c>
      <c r="C49" s="330"/>
      <c r="D49" s="331"/>
      <c r="E49" s="164"/>
      <c r="F49" s="330"/>
    </row>
    <row r="50" spans="1:6" ht="14.25" x14ac:dyDescent="0.2">
      <c r="B50" s="332"/>
      <c r="C50" s="330">
        <v>1</v>
      </c>
      <c r="D50" s="331" t="s">
        <v>73</v>
      </c>
      <c r="E50" s="247"/>
      <c r="F50" s="164">
        <f>C50*E50</f>
        <v>0</v>
      </c>
    </row>
    <row r="51" spans="1:6" x14ac:dyDescent="0.2">
      <c r="B51" s="332"/>
      <c r="C51" s="330"/>
      <c r="D51" s="331"/>
      <c r="E51" s="164"/>
      <c r="F51" s="164"/>
    </row>
    <row r="52" spans="1:6" x14ac:dyDescent="0.2">
      <c r="A52" s="162">
        <f>COUNT($A$7:A51)+1</f>
        <v>10</v>
      </c>
      <c r="B52" s="329" t="s">
        <v>380</v>
      </c>
      <c r="C52" s="330"/>
      <c r="D52" s="331"/>
      <c r="E52" s="164"/>
      <c r="F52" s="164"/>
    </row>
    <row r="53" spans="1:6" ht="38.25" x14ac:dyDescent="0.2">
      <c r="B53" s="248" t="s">
        <v>705</v>
      </c>
      <c r="C53" s="330"/>
      <c r="D53" s="331"/>
      <c r="E53" s="164"/>
      <c r="F53" s="330"/>
    </row>
    <row r="54" spans="1:6" ht="14.25" x14ac:dyDescent="0.2">
      <c r="B54" s="332"/>
      <c r="C54" s="330">
        <v>3</v>
      </c>
      <c r="D54" s="331" t="s">
        <v>73</v>
      </c>
      <c r="E54" s="247"/>
      <c r="F54" s="164">
        <f>C54*E54</f>
        <v>0</v>
      </c>
    </row>
    <row r="55" spans="1:6" x14ac:dyDescent="0.2">
      <c r="B55" s="332"/>
      <c r="C55" s="330"/>
      <c r="D55" s="331"/>
      <c r="E55" s="164"/>
      <c r="F55" s="164"/>
    </row>
    <row r="56" spans="1:6" x14ac:dyDescent="0.2">
      <c r="A56" s="162">
        <f>COUNT($A$7:A55)+1</f>
        <v>11</v>
      </c>
      <c r="B56" s="329" t="s">
        <v>445</v>
      </c>
      <c r="C56" s="330"/>
      <c r="D56" s="331"/>
      <c r="E56" s="164"/>
      <c r="F56" s="164"/>
    </row>
    <row r="57" spans="1:6" ht="31.9" customHeight="1" x14ac:dyDescent="0.2">
      <c r="A57" s="162"/>
      <c r="B57" s="248" t="s">
        <v>704</v>
      </c>
      <c r="C57" s="330"/>
      <c r="D57" s="331"/>
      <c r="E57" s="164"/>
      <c r="F57" s="330"/>
    </row>
    <row r="58" spans="1:6" ht="14.25" x14ac:dyDescent="0.2">
      <c r="A58" s="162"/>
      <c r="B58" s="332"/>
      <c r="C58" s="330">
        <v>3</v>
      </c>
      <c r="D58" s="331" t="s">
        <v>83</v>
      </c>
      <c r="E58" s="247"/>
      <c r="F58" s="164">
        <f>C58*E58</f>
        <v>0</v>
      </c>
    </row>
    <row r="59" spans="1:6" x14ac:dyDescent="0.2">
      <c r="A59" s="162"/>
      <c r="B59" s="332"/>
      <c r="C59" s="330"/>
      <c r="D59" s="331"/>
      <c r="E59" s="164"/>
      <c r="F59" s="164"/>
    </row>
    <row r="60" spans="1:6" x14ac:dyDescent="0.2">
      <c r="A60" s="162">
        <f>COUNT($A$7:A59)+1</f>
        <v>12</v>
      </c>
      <c r="B60" s="329" t="s">
        <v>448</v>
      </c>
      <c r="C60" s="330"/>
      <c r="D60" s="331"/>
      <c r="E60" s="164"/>
      <c r="F60" s="330"/>
    </row>
    <row r="61" spans="1:6" ht="38.25" x14ac:dyDescent="0.2">
      <c r="A61" s="162"/>
      <c r="B61" s="248" t="s">
        <v>703</v>
      </c>
      <c r="C61" s="330"/>
      <c r="D61" s="331"/>
      <c r="E61" s="164"/>
      <c r="F61" s="330"/>
    </row>
    <row r="62" spans="1:6" x14ac:dyDescent="0.2">
      <c r="A62" s="162"/>
      <c r="B62" s="332"/>
      <c r="C62" s="330">
        <v>1</v>
      </c>
      <c r="D62" s="331" t="s">
        <v>0</v>
      </c>
      <c r="E62" s="247"/>
      <c r="F62" s="164">
        <f>C62*E62</f>
        <v>0</v>
      </c>
    </row>
    <row r="63" spans="1:6" x14ac:dyDescent="0.2">
      <c r="A63" s="162"/>
      <c r="B63" s="332"/>
      <c r="C63" s="330"/>
      <c r="D63" s="331"/>
      <c r="E63" s="164"/>
      <c r="F63" s="164"/>
    </row>
    <row r="64" spans="1:6" x14ac:dyDescent="0.2">
      <c r="A64" s="162">
        <f>COUNT($A$7:A63)+1</f>
        <v>13</v>
      </c>
      <c r="B64" s="329" t="s">
        <v>451</v>
      </c>
      <c r="C64" s="330"/>
      <c r="D64" s="331"/>
      <c r="E64" s="164"/>
      <c r="F64" s="164"/>
    </row>
    <row r="65" spans="1:6" ht="25.5" x14ac:dyDescent="0.2">
      <c r="B65" s="248" t="s">
        <v>452</v>
      </c>
      <c r="C65" s="330"/>
      <c r="D65" s="331"/>
      <c r="E65" s="164"/>
      <c r="F65" s="330"/>
    </row>
    <row r="66" spans="1:6" x14ac:dyDescent="0.2">
      <c r="B66" s="332"/>
      <c r="C66" s="330">
        <v>1</v>
      </c>
      <c r="D66" s="331" t="s">
        <v>0</v>
      </c>
      <c r="E66" s="247"/>
      <c r="F66" s="164">
        <f>C66*E66</f>
        <v>0</v>
      </c>
    </row>
    <row r="67" spans="1:6" x14ac:dyDescent="0.2">
      <c r="B67" s="332"/>
      <c r="C67" s="330"/>
      <c r="D67" s="331"/>
      <c r="E67" s="164"/>
      <c r="F67" s="164"/>
    </row>
    <row r="68" spans="1:6" x14ac:dyDescent="0.2">
      <c r="A68" s="162">
        <f>COUNT($A$7:A67)+1</f>
        <v>14</v>
      </c>
      <c r="B68" s="329" t="s">
        <v>93</v>
      </c>
      <c r="C68" s="330"/>
      <c r="D68" s="331"/>
      <c r="E68" s="330"/>
      <c r="F68" s="330"/>
    </row>
    <row r="69" spans="1:6" ht="38.25" x14ac:dyDescent="0.2">
      <c r="A69" s="119"/>
      <c r="B69" s="248" t="s">
        <v>683</v>
      </c>
      <c r="C69" s="348"/>
      <c r="D69" s="349">
        <v>0.1</v>
      </c>
      <c r="E69" s="330"/>
      <c r="F69" s="164">
        <f>SUM(F9:F68)*D69</f>
        <v>0</v>
      </c>
    </row>
    <row r="70" spans="1:6" x14ac:dyDescent="0.2">
      <c r="A70" s="350"/>
      <c r="C70" s="330"/>
      <c r="D70" s="331"/>
      <c r="E70" s="346"/>
      <c r="F70" s="330"/>
    </row>
    <row r="71" spans="1:6" ht="14.25" customHeight="1" thickBot="1" x14ac:dyDescent="0.3">
      <c r="A71" s="305"/>
      <c r="B71" s="306" t="s">
        <v>825</v>
      </c>
      <c r="C71" s="307"/>
      <c r="D71" s="308"/>
      <c r="E71" s="309"/>
      <c r="F71" s="309">
        <f>SUM(F9:F70)</f>
        <v>0</v>
      </c>
    </row>
    <row r="72" spans="1:6" ht="13.5" thickTop="1" x14ac:dyDescent="0.2">
      <c r="A72" s="121"/>
      <c r="C72" s="351"/>
      <c r="D72" s="352"/>
      <c r="E72" s="122"/>
      <c r="F72"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8"/>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817</v>
      </c>
      <c r="B3" s="103" t="s">
        <v>792</v>
      </c>
      <c r="C3" s="318"/>
      <c r="D3" s="319"/>
      <c r="E3" s="320"/>
      <c r="F3" s="321"/>
    </row>
    <row r="4" spans="1:7" s="322" customFormat="1" ht="15.75" x14ac:dyDescent="0.25">
      <c r="A4" s="317"/>
      <c r="B4" s="103" t="s">
        <v>651</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2</v>
      </c>
      <c r="D9" s="331" t="s">
        <v>83</v>
      </c>
      <c r="E9" s="247"/>
      <c r="F9" s="164">
        <f>C9*E9</f>
        <v>0</v>
      </c>
    </row>
    <row r="10" spans="1:7" x14ac:dyDescent="0.2">
      <c r="A10" s="162"/>
      <c r="B10" s="332"/>
      <c r="C10" s="330"/>
      <c r="D10" s="331"/>
      <c r="E10" s="164"/>
      <c r="F10" s="164"/>
    </row>
    <row r="11" spans="1:7" x14ac:dyDescent="0.2">
      <c r="A11" s="162">
        <f>COUNT($A$7:A9)+1</f>
        <v>2</v>
      </c>
      <c r="B11" s="329" t="s">
        <v>740</v>
      </c>
      <c r="C11" s="330"/>
      <c r="D11" s="331"/>
      <c r="E11" s="164"/>
      <c r="F11" s="330"/>
    </row>
    <row r="12" spans="1:7" ht="37.5" customHeight="1" x14ac:dyDescent="0.2">
      <c r="A12" s="162"/>
      <c r="B12" s="248" t="s">
        <v>739</v>
      </c>
      <c r="C12" s="330"/>
      <c r="D12" s="331"/>
      <c r="E12" s="164"/>
      <c r="F12" s="330"/>
    </row>
    <row r="13" spans="1:7" ht="14.25" x14ac:dyDescent="0.2">
      <c r="A13" s="162"/>
      <c r="B13" s="332"/>
      <c r="C13" s="330">
        <v>5</v>
      </c>
      <c r="D13" s="331" t="s">
        <v>80</v>
      </c>
      <c r="E13" s="247"/>
      <c r="F13" s="164">
        <f>C13*E13</f>
        <v>0</v>
      </c>
    </row>
    <row r="14" spans="1:7" x14ac:dyDescent="0.2">
      <c r="A14" s="162"/>
      <c r="B14" s="332"/>
      <c r="C14" s="330"/>
      <c r="D14" s="331"/>
      <c r="E14" s="164"/>
      <c r="F14" s="164"/>
    </row>
    <row r="15" spans="1:7" x14ac:dyDescent="0.2">
      <c r="A15" s="162">
        <f>COUNT($A$7:A14)+1</f>
        <v>3</v>
      </c>
      <c r="B15" s="334" t="s">
        <v>353</v>
      </c>
      <c r="C15" s="335"/>
      <c r="D15" s="336"/>
      <c r="E15" s="337"/>
      <c r="F15" s="335"/>
    </row>
    <row r="16" spans="1:7" ht="89.25" x14ac:dyDescent="0.2">
      <c r="A16" s="162"/>
      <c r="B16" s="248" t="s">
        <v>728</v>
      </c>
      <c r="C16" s="335"/>
      <c r="D16" s="336"/>
      <c r="E16" s="337"/>
      <c r="F16" s="335"/>
    </row>
    <row r="17" spans="1:6" x14ac:dyDescent="0.2">
      <c r="A17" s="162"/>
      <c r="B17" s="334" t="s">
        <v>731</v>
      </c>
      <c r="C17" s="335"/>
      <c r="D17" s="336"/>
      <c r="E17" s="337"/>
      <c r="F17" s="335"/>
    </row>
    <row r="18" spans="1:6" ht="25.5" x14ac:dyDescent="0.2">
      <c r="A18" s="162"/>
      <c r="B18" s="257" t="s">
        <v>730</v>
      </c>
      <c r="C18" s="256">
        <v>5</v>
      </c>
      <c r="D18" s="255" t="s">
        <v>80</v>
      </c>
      <c r="E18" s="249"/>
      <c r="F18" s="342">
        <f>C18*E18</f>
        <v>0</v>
      </c>
    </row>
    <row r="19" spans="1:6" ht="25.5" x14ac:dyDescent="0.2">
      <c r="A19" s="162"/>
      <c r="B19" s="257" t="s">
        <v>725</v>
      </c>
      <c r="C19" s="256">
        <v>5</v>
      </c>
      <c r="D19" s="255" t="s">
        <v>80</v>
      </c>
      <c r="E19" s="249"/>
      <c r="F19" s="342">
        <f>C19*E19</f>
        <v>0</v>
      </c>
    </row>
    <row r="20" spans="1:6" x14ac:dyDescent="0.2">
      <c r="A20" s="162"/>
      <c r="B20" s="332"/>
      <c r="C20" s="330"/>
      <c r="D20" s="331"/>
      <c r="E20" s="164"/>
      <c r="F20" s="164"/>
    </row>
    <row r="21" spans="1:6" x14ac:dyDescent="0.2">
      <c r="A21" s="162"/>
      <c r="B21" s="332"/>
      <c r="C21" s="330"/>
      <c r="D21" s="331"/>
      <c r="E21" s="164"/>
      <c r="F21" s="164"/>
    </row>
    <row r="22" spans="1:6" x14ac:dyDescent="0.2">
      <c r="A22" s="162">
        <f>COUNT($A$7:A20)+1</f>
        <v>4</v>
      </c>
      <c r="B22" s="329" t="s">
        <v>63</v>
      </c>
      <c r="C22" s="330"/>
      <c r="D22" s="331"/>
      <c r="E22" s="164"/>
      <c r="F22" s="164"/>
    </row>
    <row r="23" spans="1:6" ht="38.25" x14ac:dyDescent="0.2">
      <c r="A23" s="162"/>
      <c r="B23" s="248" t="s">
        <v>766</v>
      </c>
      <c r="C23" s="330"/>
      <c r="D23" s="331"/>
      <c r="E23" s="164"/>
      <c r="F23" s="164"/>
    </row>
    <row r="24" spans="1:6" x14ac:dyDescent="0.2">
      <c r="A24" s="162"/>
      <c r="B24" s="332"/>
      <c r="C24" s="330">
        <v>1</v>
      </c>
      <c r="D24" s="331" t="s">
        <v>0</v>
      </c>
      <c r="E24" s="247"/>
      <c r="F24" s="164">
        <f>C24*E24</f>
        <v>0</v>
      </c>
    </row>
    <row r="25" spans="1:6" x14ac:dyDescent="0.2">
      <c r="A25" s="162"/>
      <c r="B25" s="332"/>
      <c r="C25" s="330"/>
      <c r="D25" s="331"/>
      <c r="E25" s="164"/>
      <c r="F25" s="164"/>
    </row>
    <row r="26" spans="1:6" x14ac:dyDescent="0.2">
      <c r="A26" s="162">
        <f>COUNT($A$7:A25)+1</f>
        <v>5</v>
      </c>
      <c r="B26" s="329" t="s">
        <v>81</v>
      </c>
      <c r="C26" s="330"/>
      <c r="D26" s="331"/>
      <c r="E26" s="164"/>
      <c r="F26" s="164"/>
    </row>
    <row r="27" spans="1:6" ht="63.75" x14ac:dyDescent="0.2">
      <c r="B27" s="248" t="s">
        <v>722</v>
      </c>
      <c r="C27" s="330"/>
      <c r="D27" s="331"/>
      <c r="E27" s="164"/>
      <c r="F27" s="330"/>
    </row>
    <row r="28" spans="1:6" ht="14.25" x14ac:dyDescent="0.2">
      <c r="B28" s="332"/>
      <c r="C28" s="330">
        <v>2</v>
      </c>
      <c r="D28" s="331" t="s">
        <v>83</v>
      </c>
      <c r="E28" s="247"/>
      <c r="F28" s="164">
        <f>C28*E28</f>
        <v>0</v>
      </c>
    </row>
    <row r="29" spans="1:6" x14ac:dyDescent="0.2">
      <c r="A29" s="162"/>
      <c r="B29" s="332"/>
      <c r="C29" s="330"/>
      <c r="D29" s="331"/>
      <c r="E29" s="164"/>
      <c r="F29" s="164"/>
    </row>
    <row r="30" spans="1:6" x14ac:dyDescent="0.2">
      <c r="A30" s="162">
        <f>COUNT($A$7:A26)+1</f>
        <v>6</v>
      </c>
      <c r="B30" s="329" t="s">
        <v>378</v>
      </c>
      <c r="C30" s="330"/>
      <c r="D30" s="331"/>
      <c r="E30" s="164"/>
      <c r="F30" s="164"/>
    </row>
    <row r="31" spans="1:6" ht="25.5" x14ac:dyDescent="0.2">
      <c r="B31" s="248" t="s">
        <v>379</v>
      </c>
      <c r="C31" s="330"/>
      <c r="D31" s="331"/>
      <c r="E31" s="164"/>
      <c r="F31" s="330"/>
    </row>
    <row r="32" spans="1:6" ht="14.25" x14ac:dyDescent="0.2">
      <c r="B32" s="332"/>
      <c r="C32" s="330">
        <v>5</v>
      </c>
      <c r="D32" s="331" t="s">
        <v>80</v>
      </c>
      <c r="E32" s="247"/>
      <c r="F32" s="164">
        <f>C32*E32</f>
        <v>0</v>
      </c>
    </row>
    <row r="33" spans="1:6" x14ac:dyDescent="0.2">
      <c r="B33" s="332"/>
      <c r="C33" s="330"/>
      <c r="D33" s="331"/>
      <c r="E33" s="164"/>
      <c r="F33" s="164"/>
    </row>
    <row r="34" spans="1:6" x14ac:dyDescent="0.2">
      <c r="A34" s="162">
        <f>COUNT($A$7:A33)+1</f>
        <v>7</v>
      </c>
      <c r="B34" s="344" t="s">
        <v>434</v>
      </c>
      <c r="C34" s="335"/>
      <c r="D34" s="336"/>
      <c r="E34" s="337"/>
      <c r="F34" s="337"/>
    </row>
    <row r="35" spans="1:6" ht="51" x14ac:dyDescent="0.2">
      <c r="B35" s="248" t="s">
        <v>788</v>
      </c>
      <c r="C35" s="335"/>
      <c r="D35" s="336"/>
      <c r="E35" s="337"/>
      <c r="F35" s="337"/>
    </row>
    <row r="36" spans="1:6" ht="14.25" x14ac:dyDescent="0.2">
      <c r="B36" s="257" t="s">
        <v>713</v>
      </c>
      <c r="C36" s="335">
        <v>1</v>
      </c>
      <c r="D36" s="336" t="s">
        <v>73</v>
      </c>
      <c r="E36" s="251"/>
      <c r="F36" s="337">
        <f>C36*E36</f>
        <v>0</v>
      </c>
    </row>
    <row r="37" spans="1:6" ht="14.25" x14ac:dyDescent="0.2">
      <c r="B37" s="257" t="s">
        <v>712</v>
      </c>
      <c r="C37" s="335">
        <v>1</v>
      </c>
      <c r="D37" s="336" t="s">
        <v>73</v>
      </c>
      <c r="E37" s="251"/>
      <c r="F37" s="337">
        <f>C37*E37</f>
        <v>0</v>
      </c>
    </row>
    <row r="38" spans="1:6" x14ac:dyDescent="0.2">
      <c r="B38" s="257"/>
      <c r="C38" s="335"/>
      <c r="D38" s="336"/>
      <c r="E38" s="337"/>
      <c r="F38" s="337"/>
    </row>
    <row r="39" spans="1:6" x14ac:dyDescent="0.2">
      <c r="A39" s="162">
        <f>COUNT($A$7:A38)+1</f>
        <v>8</v>
      </c>
      <c r="B39" s="329" t="s">
        <v>437</v>
      </c>
      <c r="C39" s="335"/>
      <c r="D39" s="336"/>
      <c r="E39" s="337"/>
      <c r="F39" s="337"/>
    </row>
    <row r="40" spans="1:6" ht="76.5" x14ac:dyDescent="0.2">
      <c r="B40" s="248" t="s">
        <v>711</v>
      </c>
      <c r="C40" s="335"/>
      <c r="D40" s="336"/>
      <c r="E40" s="337"/>
      <c r="F40" s="337"/>
    </row>
    <row r="41" spans="1:6" ht="14.25" x14ac:dyDescent="0.2">
      <c r="B41" s="257"/>
      <c r="C41" s="335">
        <v>0.5</v>
      </c>
      <c r="D41" s="331" t="s">
        <v>73</v>
      </c>
      <c r="E41" s="247"/>
      <c r="F41" s="164">
        <f>C41*E41</f>
        <v>0</v>
      </c>
    </row>
    <row r="42" spans="1:6" x14ac:dyDescent="0.2">
      <c r="B42" s="248"/>
      <c r="C42" s="335"/>
      <c r="D42" s="331"/>
      <c r="E42" s="164"/>
      <c r="F42" s="164"/>
    </row>
    <row r="43" spans="1:6" x14ac:dyDescent="0.2">
      <c r="A43" s="162">
        <f>COUNT($A$7:A42)+1</f>
        <v>9</v>
      </c>
      <c r="B43" s="329" t="s">
        <v>441</v>
      </c>
      <c r="C43" s="335"/>
      <c r="D43" s="336"/>
      <c r="E43" s="337"/>
      <c r="F43" s="337"/>
    </row>
    <row r="44" spans="1:6" ht="63.75" x14ac:dyDescent="0.2">
      <c r="B44" s="248" t="s">
        <v>710</v>
      </c>
      <c r="C44" s="335"/>
      <c r="D44" s="336"/>
      <c r="E44" s="337"/>
      <c r="F44" s="337"/>
    </row>
    <row r="45" spans="1:6" ht="14.25" x14ac:dyDescent="0.2">
      <c r="B45" s="257"/>
      <c r="C45" s="335">
        <v>0.5</v>
      </c>
      <c r="D45" s="331" t="s">
        <v>73</v>
      </c>
      <c r="E45" s="247"/>
      <c r="F45" s="164">
        <f>C45*E45</f>
        <v>0</v>
      </c>
    </row>
    <row r="46" spans="1:6" x14ac:dyDescent="0.2">
      <c r="B46" s="257"/>
      <c r="C46" s="335"/>
      <c r="D46" s="336"/>
      <c r="E46" s="337"/>
      <c r="F46" s="337"/>
    </row>
    <row r="47" spans="1:6" x14ac:dyDescent="0.2">
      <c r="A47" s="162">
        <f>COUNT($A$7:A46)+1</f>
        <v>10</v>
      </c>
      <c r="B47" s="329" t="s">
        <v>709</v>
      </c>
      <c r="C47" s="330"/>
      <c r="D47" s="331"/>
      <c r="E47" s="164"/>
      <c r="F47" s="164"/>
    </row>
    <row r="48" spans="1:6" ht="76.5" x14ac:dyDescent="0.2">
      <c r="B48" s="248" t="s">
        <v>787</v>
      </c>
      <c r="C48" s="330"/>
      <c r="D48" s="331"/>
      <c r="E48" s="164"/>
      <c r="F48" s="164"/>
    </row>
    <row r="49" spans="1:6" ht="14.25" x14ac:dyDescent="0.2">
      <c r="B49" s="332"/>
      <c r="C49" s="330">
        <v>0.5</v>
      </c>
      <c r="D49" s="331" t="s">
        <v>73</v>
      </c>
      <c r="E49" s="247"/>
      <c r="F49" s="164">
        <f>C49*E49</f>
        <v>0</v>
      </c>
    </row>
    <row r="50" spans="1:6" x14ac:dyDescent="0.2">
      <c r="B50" s="257"/>
      <c r="C50" s="335"/>
      <c r="D50" s="336"/>
      <c r="E50" s="337"/>
      <c r="F50" s="337"/>
    </row>
    <row r="51" spans="1:6" x14ac:dyDescent="0.2">
      <c r="A51" s="162">
        <f>COUNT($A$7:A50)+1</f>
        <v>11</v>
      </c>
      <c r="B51" s="329" t="s">
        <v>707</v>
      </c>
      <c r="C51" s="330"/>
      <c r="D51" s="331"/>
      <c r="E51" s="164"/>
      <c r="F51" s="330"/>
    </row>
    <row r="52" spans="1:6" ht="63.75" x14ac:dyDescent="0.2">
      <c r="B52" s="248" t="s">
        <v>706</v>
      </c>
      <c r="C52" s="330"/>
      <c r="D52" s="331"/>
      <c r="E52" s="164"/>
      <c r="F52" s="330"/>
    </row>
    <row r="53" spans="1:6" ht="14.25" x14ac:dyDescent="0.2">
      <c r="B53" s="332"/>
      <c r="C53" s="330">
        <v>0.5</v>
      </c>
      <c r="D53" s="331" t="s">
        <v>73</v>
      </c>
      <c r="E53" s="247"/>
      <c r="F53" s="164">
        <f>C53*E53</f>
        <v>0</v>
      </c>
    </row>
    <row r="54" spans="1:6" x14ac:dyDescent="0.2">
      <c r="B54" s="332"/>
      <c r="C54" s="330"/>
      <c r="D54" s="331"/>
      <c r="E54" s="164"/>
      <c r="F54" s="164"/>
    </row>
    <row r="55" spans="1:6" x14ac:dyDescent="0.2">
      <c r="A55" s="162">
        <f>COUNT($A$7:A54)+1</f>
        <v>12</v>
      </c>
      <c r="B55" s="329" t="s">
        <v>380</v>
      </c>
      <c r="C55" s="330"/>
      <c r="D55" s="331"/>
      <c r="E55" s="164"/>
      <c r="F55" s="164"/>
    </row>
    <row r="56" spans="1:6" ht="38.25" x14ac:dyDescent="0.2">
      <c r="B56" s="248" t="s">
        <v>705</v>
      </c>
      <c r="C56" s="330"/>
      <c r="D56" s="331"/>
      <c r="E56" s="164"/>
      <c r="F56" s="330"/>
    </row>
    <row r="57" spans="1:6" ht="14.25" x14ac:dyDescent="0.2">
      <c r="B57" s="332"/>
      <c r="C57" s="330">
        <v>2</v>
      </c>
      <c r="D57" s="331" t="s">
        <v>73</v>
      </c>
      <c r="E57" s="247"/>
      <c r="F57" s="164">
        <f>C57*E57</f>
        <v>0</v>
      </c>
    </row>
    <row r="58" spans="1:6" x14ac:dyDescent="0.2">
      <c r="B58" s="332"/>
      <c r="C58" s="330"/>
      <c r="D58" s="331"/>
      <c r="E58" s="164"/>
      <c r="F58" s="164"/>
    </row>
    <row r="59" spans="1:6" x14ac:dyDescent="0.2">
      <c r="B59" s="332"/>
      <c r="C59" s="330"/>
      <c r="D59" s="331"/>
      <c r="E59" s="164"/>
      <c r="F59" s="164"/>
    </row>
    <row r="60" spans="1:6" x14ac:dyDescent="0.2">
      <c r="B60" s="332"/>
      <c r="C60" s="330"/>
      <c r="D60" s="331"/>
      <c r="E60" s="164"/>
      <c r="F60" s="164"/>
    </row>
    <row r="61" spans="1:6" x14ac:dyDescent="0.2">
      <c r="B61" s="332"/>
      <c r="C61" s="330"/>
      <c r="D61" s="331"/>
      <c r="E61" s="164"/>
      <c r="F61" s="164"/>
    </row>
    <row r="62" spans="1:6" x14ac:dyDescent="0.2">
      <c r="A62" s="162">
        <f>COUNT($A$7:A58)+1</f>
        <v>13</v>
      </c>
      <c r="B62" s="329" t="s">
        <v>445</v>
      </c>
      <c r="C62" s="330"/>
      <c r="D62" s="331"/>
      <c r="E62" s="164"/>
      <c r="F62" s="164"/>
    </row>
    <row r="63" spans="1:6" ht="39.75" customHeight="1" x14ac:dyDescent="0.2">
      <c r="A63" s="162"/>
      <c r="B63" s="248" t="s">
        <v>704</v>
      </c>
      <c r="C63" s="330"/>
      <c r="D63" s="331"/>
      <c r="E63" s="164"/>
      <c r="F63" s="330"/>
    </row>
    <row r="64" spans="1:6" ht="14.25" x14ac:dyDescent="0.2">
      <c r="A64" s="162"/>
      <c r="B64" s="332"/>
      <c r="C64" s="330">
        <v>2</v>
      </c>
      <c r="D64" s="331" t="s">
        <v>83</v>
      </c>
      <c r="E64" s="247"/>
      <c r="F64" s="164">
        <f>C64*E64</f>
        <v>0</v>
      </c>
    </row>
    <row r="65" spans="1:6" x14ac:dyDescent="0.2">
      <c r="A65" s="162"/>
      <c r="B65" s="332"/>
      <c r="C65" s="330"/>
      <c r="D65" s="331"/>
      <c r="E65" s="164"/>
      <c r="F65" s="164"/>
    </row>
    <row r="66" spans="1:6" x14ac:dyDescent="0.2">
      <c r="A66" s="162">
        <f>COUNT($A$7:A65)+1</f>
        <v>14</v>
      </c>
      <c r="B66" s="329" t="s">
        <v>448</v>
      </c>
      <c r="C66" s="330"/>
      <c r="D66" s="331"/>
      <c r="E66" s="164"/>
      <c r="F66" s="330"/>
    </row>
    <row r="67" spans="1:6" ht="38.25" x14ac:dyDescent="0.2">
      <c r="A67" s="162"/>
      <c r="B67" s="248" t="s">
        <v>703</v>
      </c>
      <c r="C67" s="330"/>
      <c r="D67" s="331"/>
      <c r="E67" s="164"/>
      <c r="F67" s="330"/>
    </row>
    <row r="68" spans="1:6" x14ac:dyDescent="0.2">
      <c r="A68" s="162"/>
      <c r="B68" s="332"/>
      <c r="C68" s="330">
        <v>1</v>
      </c>
      <c r="D68" s="331" t="s">
        <v>0</v>
      </c>
      <c r="E68" s="247"/>
      <c r="F68" s="164">
        <f>C68*E68</f>
        <v>0</v>
      </c>
    </row>
    <row r="69" spans="1:6" x14ac:dyDescent="0.2">
      <c r="A69" s="162"/>
      <c r="B69" s="332"/>
      <c r="C69" s="330"/>
      <c r="D69" s="331"/>
      <c r="E69" s="164"/>
      <c r="F69" s="164"/>
    </row>
    <row r="70" spans="1:6" x14ac:dyDescent="0.2">
      <c r="A70" s="162">
        <f>COUNT($A$7:A69)+1</f>
        <v>15</v>
      </c>
      <c r="B70" s="329" t="s">
        <v>451</v>
      </c>
      <c r="C70" s="330"/>
      <c r="D70" s="331"/>
      <c r="E70" s="164"/>
      <c r="F70" s="164"/>
    </row>
    <row r="71" spans="1:6" ht="25.5" x14ac:dyDescent="0.2">
      <c r="B71" s="248" t="s">
        <v>452</v>
      </c>
      <c r="C71" s="330"/>
      <c r="D71" s="331"/>
      <c r="E71" s="164"/>
      <c r="F71" s="330"/>
    </row>
    <row r="72" spans="1:6" x14ac:dyDescent="0.2">
      <c r="B72" s="332"/>
      <c r="C72" s="330">
        <v>1</v>
      </c>
      <c r="D72" s="331" t="s">
        <v>0</v>
      </c>
      <c r="E72" s="247"/>
      <c r="F72" s="164">
        <f>C72*E72</f>
        <v>0</v>
      </c>
    </row>
    <row r="73" spans="1:6" x14ac:dyDescent="0.2">
      <c r="B73" s="332"/>
      <c r="C73" s="330"/>
      <c r="D73" s="331"/>
      <c r="E73" s="164"/>
      <c r="F73" s="164"/>
    </row>
    <row r="74" spans="1:6" x14ac:dyDescent="0.2">
      <c r="A74" s="162">
        <f>COUNT($A$7:A73)+1</f>
        <v>16</v>
      </c>
      <c r="B74" s="329" t="s">
        <v>93</v>
      </c>
      <c r="C74" s="330"/>
      <c r="D74" s="331"/>
      <c r="E74" s="330"/>
      <c r="F74" s="330"/>
    </row>
    <row r="75" spans="1:6" ht="38.25" x14ac:dyDescent="0.2">
      <c r="A75" s="119"/>
      <c r="B75" s="248" t="s">
        <v>683</v>
      </c>
      <c r="C75" s="348"/>
      <c r="D75" s="349">
        <v>0.1</v>
      </c>
      <c r="E75" s="330"/>
      <c r="F75" s="164">
        <f>SUM(F9:F74)*D75</f>
        <v>0</v>
      </c>
    </row>
    <row r="76" spans="1:6" x14ac:dyDescent="0.2">
      <c r="A76" s="350"/>
      <c r="C76" s="330"/>
      <c r="D76" s="331"/>
      <c r="E76" s="346"/>
      <c r="F76" s="330"/>
    </row>
    <row r="77" spans="1:6" ht="14.25" customHeight="1" thickBot="1" x14ac:dyDescent="0.3">
      <c r="A77" s="305"/>
      <c r="B77" s="306" t="s">
        <v>825</v>
      </c>
      <c r="C77" s="307"/>
      <c r="D77" s="308"/>
      <c r="E77" s="309"/>
      <c r="F77" s="309">
        <f>SUM(F9:F76)</f>
        <v>0</v>
      </c>
    </row>
    <row r="78" spans="1:6" ht="13.5" thickTop="1" x14ac:dyDescent="0.2">
      <c r="A78" s="121"/>
      <c r="C78" s="351"/>
      <c r="D78" s="352"/>
      <c r="E78" s="122"/>
      <c r="F78"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52"/>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818</v>
      </c>
      <c r="B3" s="103" t="s">
        <v>793</v>
      </c>
      <c r="C3" s="318"/>
      <c r="D3" s="319"/>
      <c r="E3" s="320"/>
      <c r="F3" s="321"/>
    </row>
    <row r="4" spans="1:7" s="322" customFormat="1" ht="15.75" x14ac:dyDescent="0.25">
      <c r="A4" s="317"/>
      <c r="B4" s="103" t="s">
        <v>659</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1</v>
      </c>
      <c r="D9" s="331" t="s">
        <v>83</v>
      </c>
      <c r="E9" s="247"/>
      <c r="F9" s="164">
        <f>C9*E9</f>
        <v>0</v>
      </c>
    </row>
    <row r="10" spans="1:7" x14ac:dyDescent="0.2">
      <c r="A10" s="162"/>
      <c r="B10" s="332"/>
      <c r="C10" s="330"/>
      <c r="D10" s="331"/>
      <c r="E10" s="164"/>
      <c r="F10" s="164"/>
    </row>
    <row r="11" spans="1:7" x14ac:dyDescent="0.2">
      <c r="A11" s="162">
        <f>COUNT($A$7:A9)+1</f>
        <v>2</v>
      </c>
      <c r="B11" s="253" t="s">
        <v>748</v>
      </c>
      <c r="C11" s="330"/>
      <c r="D11" s="331"/>
      <c r="E11" s="164"/>
      <c r="F11" s="164"/>
    </row>
    <row r="12" spans="1:7" ht="89.25" x14ac:dyDescent="0.2">
      <c r="A12" s="162"/>
      <c r="B12" s="248" t="s">
        <v>747</v>
      </c>
      <c r="C12" s="330"/>
      <c r="D12" s="331"/>
      <c r="E12" s="164"/>
      <c r="F12" s="164"/>
    </row>
    <row r="13" spans="1:7" ht="14.25" x14ac:dyDescent="0.2">
      <c r="A13" s="162"/>
      <c r="B13" s="332"/>
      <c r="C13" s="330">
        <v>10</v>
      </c>
      <c r="D13" s="331" t="s">
        <v>80</v>
      </c>
      <c r="E13" s="247"/>
      <c r="F13" s="164">
        <f>C13*E13</f>
        <v>0</v>
      </c>
    </row>
    <row r="14" spans="1:7" x14ac:dyDescent="0.2">
      <c r="A14" s="162"/>
      <c r="B14" s="332"/>
      <c r="C14" s="330"/>
      <c r="D14" s="331"/>
      <c r="E14" s="164"/>
      <c r="F14" s="164"/>
    </row>
    <row r="15" spans="1:7" x14ac:dyDescent="0.2">
      <c r="A15" s="162">
        <f>COUNT($A$7:A14)+1</f>
        <v>3</v>
      </c>
      <c r="B15" s="329" t="s">
        <v>378</v>
      </c>
      <c r="C15" s="330"/>
      <c r="D15" s="331"/>
      <c r="E15" s="164"/>
      <c r="F15" s="164"/>
    </row>
    <row r="16" spans="1:7" ht="25.5" x14ac:dyDescent="0.2">
      <c r="B16" s="248" t="s">
        <v>379</v>
      </c>
      <c r="C16" s="330"/>
      <c r="D16" s="331"/>
      <c r="E16" s="164"/>
      <c r="F16" s="330"/>
    </row>
    <row r="17" spans="1:6" ht="14.25" x14ac:dyDescent="0.2">
      <c r="B17" s="332"/>
      <c r="C17" s="330">
        <v>1</v>
      </c>
      <c r="D17" s="331" t="s">
        <v>80</v>
      </c>
      <c r="E17" s="247"/>
      <c r="F17" s="164">
        <f>C17*E17</f>
        <v>0</v>
      </c>
    </row>
    <row r="18" spans="1:6" x14ac:dyDescent="0.2">
      <c r="B18" s="332"/>
      <c r="C18" s="330"/>
      <c r="D18" s="331"/>
      <c r="E18" s="164"/>
      <c r="F18" s="164"/>
    </row>
    <row r="19" spans="1:6" x14ac:dyDescent="0.2">
      <c r="A19" s="162">
        <f>COUNT($A$7:A18)+1</f>
        <v>4</v>
      </c>
      <c r="B19" s="344" t="s">
        <v>434</v>
      </c>
      <c r="C19" s="335"/>
      <c r="D19" s="336"/>
      <c r="E19" s="337"/>
      <c r="F19" s="337"/>
    </row>
    <row r="20" spans="1:6" ht="51" x14ac:dyDescent="0.2">
      <c r="B20" s="248" t="s">
        <v>788</v>
      </c>
      <c r="C20" s="335"/>
      <c r="D20" s="336"/>
      <c r="E20" s="337"/>
      <c r="F20" s="337"/>
    </row>
    <row r="21" spans="1:6" ht="14.25" x14ac:dyDescent="0.2">
      <c r="B21" s="257" t="s">
        <v>713</v>
      </c>
      <c r="C21" s="335">
        <v>0.5</v>
      </c>
      <c r="D21" s="336" t="s">
        <v>73</v>
      </c>
      <c r="E21" s="251"/>
      <c r="F21" s="337">
        <f>C21*E21</f>
        <v>0</v>
      </c>
    </row>
    <row r="22" spans="1:6" ht="14.25" x14ac:dyDescent="0.2">
      <c r="B22" s="257" t="s">
        <v>712</v>
      </c>
      <c r="C22" s="335">
        <v>0.5</v>
      </c>
      <c r="D22" s="336" t="s">
        <v>73</v>
      </c>
      <c r="E22" s="251"/>
      <c r="F22" s="337">
        <f>C22*E22</f>
        <v>0</v>
      </c>
    </row>
    <row r="23" spans="1:6" x14ac:dyDescent="0.2">
      <c r="B23" s="257"/>
      <c r="C23" s="335"/>
      <c r="D23" s="336"/>
      <c r="E23" s="337"/>
      <c r="F23" s="337"/>
    </row>
    <row r="24" spans="1:6" x14ac:dyDescent="0.2">
      <c r="A24" s="162">
        <f>COUNT($A$7:A23)+1</f>
        <v>5</v>
      </c>
      <c r="B24" s="329" t="s">
        <v>437</v>
      </c>
      <c r="C24" s="335"/>
      <c r="D24" s="336"/>
      <c r="E24" s="337"/>
      <c r="F24" s="337"/>
    </row>
    <row r="25" spans="1:6" ht="76.5" x14ac:dyDescent="0.2">
      <c r="B25" s="248" t="s">
        <v>711</v>
      </c>
      <c r="C25" s="335"/>
      <c r="D25" s="336"/>
      <c r="E25" s="337"/>
      <c r="F25" s="337"/>
    </row>
    <row r="26" spans="1:6" ht="14.25" x14ac:dyDescent="0.2">
      <c r="B26" s="257"/>
      <c r="C26" s="335">
        <v>0.5</v>
      </c>
      <c r="D26" s="331" t="s">
        <v>73</v>
      </c>
      <c r="E26" s="247"/>
      <c r="F26" s="164">
        <f>C26*E26</f>
        <v>0</v>
      </c>
    </row>
    <row r="27" spans="1:6" x14ac:dyDescent="0.2">
      <c r="B27" s="248"/>
      <c r="C27" s="335"/>
      <c r="D27" s="331"/>
      <c r="E27" s="164"/>
      <c r="F27" s="164"/>
    </row>
    <row r="28" spans="1:6" x14ac:dyDescent="0.2">
      <c r="A28" s="162">
        <f>COUNT($A$7:A27)+1</f>
        <v>6</v>
      </c>
      <c r="B28" s="329" t="s">
        <v>441</v>
      </c>
      <c r="C28" s="335"/>
      <c r="D28" s="336"/>
      <c r="E28" s="337"/>
      <c r="F28" s="337"/>
    </row>
    <row r="29" spans="1:6" ht="63.75" x14ac:dyDescent="0.2">
      <c r="B29" s="248" t="s">
        <v>710</v>
      </c>
      <c r="C29" s="335"/>
      <c r="D29" s="336"/>
      <c r="E29" s="337"/>
      <c r="F29" s="337"/>
    </row>
    <row r="30" spans="1:6" ht="14.25" x14ac:dyDescent="0.2">
      <c r="B30" s="257"/>
      <c r="C30" s="335">
        <v>0.5</v>
      </c>
      <c r="D30" s="331" t="s">
        <v>73</v>
      </c>
      <c r="E30" s="247"/>
      <c r="F30" s="164">
        <f>C30*E30</f>
        <v>0</v>
      </c>
    </row>
    <row r="31" spans="1:6" x14ac:dyDescent="0.2">
      <c r="B31" s="257"/>
      <c r="C31" s="335"/>
      <c r="D31" s="336"/>
      <c r="E31" s="337"/>
      <c r="F31" s="337"/>
    </row>
    <row r="32" spans="1:6" x14ac:dyDescent="0.2">
      <c r="A32" s="162">
        <f>COUNT($A$7:A31)+1</f>
        <v>7</v>
      </c>
      <c r="B32" s="329" t="s">
        <v>380</v>
      </c>
      <c r="C32" s="330"/>
      <c r="D32" s="331"/>
      <c r="E32" s="164"/>
      <c r="F32" s="164"/>
    </row>
    <row r="33" spans="1:6" ht="38.25" x14ac:dyDescent="0.2">
      <c r="B33" s="248" t="s">
        <v>705</v>
      </c>
      <c r="C33" s="330"/>
      <c r="D33" s="331"/>
      <c r="E33" s="164"/>
      <c r="F33" s="330"/>
    </row>
    <row r="34" spans="1:6" ht="14.25" x14ac:dyDescent="0.2">
      <c r="B34" s="332"/>
      <c r="C34" s="330">
        <v>1</v>
      </c>
      <c r="D34" s="331" t="s">
        <v>73</v>
      </c>
      <c r="E34" s="247"/>
      <c r="F34" s="164">
        <f>C34*E34</f>
        <v>0</v>
      </c>
    </row>
    <row r="35" spans="1:6" x14ac:dyDescent="0.2">
      <c r="B35" s="332"/>
      <c r="C35" s="330"/>
      <c r="D35" s="331"/>
      <c r="E35" s="164"/>
      <c r="F35" s="164"/>
    </row>
    <row r="36" spans="1:6" x14ac:dyDescent="0.2">
      <c r="A36" s="162">
        <f>COUNT($A$7:A35)+1</f>
        <v>8</v>
      </c>
      <c r="B36" s="329" t="s">
        <v>445</v>
      </c>
      <c r="C36" s="330"/>
      <c r="D36" s="331"/>
      <c r="E36" s="164"/>
      <c r="F36" s="164"/>
    </row>
    <row r="37" spans="1:6" ht="40.5" customHeight="1" x14ac:dyDescent="0.2">
      <c r="A37" s="162"/>
      <c r="B37" s="248" t="s">
        <v>704</v>
      </c>
      <c r="C37" s="330"/>
      <c r="D37" s="331"/>
      <c r="E37" s="164"/>
      <c r="F37" s="330"/>
    </row>
    <row r="38" spans="1:6" ht="14.25" x14ac:dyDescent="0.2">
      <c r="A38" s="162"/>
      <c r="B38" s="332"/>
      <c r="C38" s="330">
        <v>1</v>
      </c>
      <c r="D38" s="331" t="s">
        <v>83</v>
      </c>
      <c r="E38" s="247"/>
      <c r="F38" s="164">
        <f>C38*E38</f>
        <v>0</v>
      </c>
    </row>
    <row r="39" spans="1:6" x14ac:dyDescent="0.2">
      <c r="A39" s="162"/>
      <c r="B39" s="332"/>
      <c r="C39" s="330"/>
      <c r="D39" s="331"/>
      <c r="E39" s="164"/>
      <c r="F39" s="164"/>
    </row>
    <row r="40" spans="1:6" x14ac:dyDescent="0.2">
      <c r="A40" s="162">
        <f>COUNT($A$7:A39)+1</f>
        <v>9</v>
      </c>
      <c r="B40" s="329" t="s">
        <v>448</v>
      </c>
      <c r="C40" s="330"/>
      <c r="D40" s="331"/>
      <c r="E40" s="164"/>
      <c r="F40" s="330"/>
    </row>
    <row r="41" spans="1:6" ht="38.25" x14ac:dyDescent="0.2">
      <c r="A41" s="162"/>
      <c r="B41" s="248" t="s">
        <v>703</v>
      </c>
      <c r="C41" s="330"/>
      <c r="D41" s="331"/>
      <c r="E41" s="164"/>
      <c r="F41" s="330"/>
    </row>
    <row r="42" spans="1:6" x14ac:dyDescent="0.2">
      <c r="A42" s="162"/>
      <c r="B42" s="332"/>
      <c r="C42" s="330">
        <v>1</v>
      </c>
      <c r="D42" s="331" t="s">
        <v>0</v>
      </c>
      <c r="E42" s="247"/>
      <c r="F42" s="164">
        <f>C42*E42</f>
        <v>0</v>
      </c>
    </row>
    <row r="43" spans="1:6" x14ac:dyDescent="0.2">
      <c r="A43" s="162"/>
      <c r="B43" s="332"/>
      <c r="C43" s="330"/>
      <c r="D43" s="331"/>
      <c r="E43" s="164"/>
      <c r="F43" s="164"/>
    </row>
    <row r="44" spans="1:6" x14ac:dyDescent="0.2">
      <c r="A44" s="162">
        <f>COUNT($A$7:A43)+1</f>
        <v>10</v>
      </c>
      <c r="B44" s="329" t="s">
        <v>451</v>
      </c>
      <c r="C44" s="330"/>
      <c r="D44" s="331"/>
      <c r="E44" s="164"/>
      <c r="F44" s="164"/>
    </row>
    <row r="45" spans="1:6" ht="25.5" x14ac:dyDescent="0.2">
      <c r="B45" s="248" t="s">
        <v>452</v>
      </c>
      <c r="C45" s="330"/>
      <c r="D45" s="331"/>
      <c r="E45" s="164"/>
      <c r="F45" s="330"/>
    </row>
    <row r="46" spans="1:6" x14ac:dyDescent="0.2">
      <c r="B46" s="332"/>
      <c r="C46" s="330">
        <v>1</v>
      </c>
      <c r="D46" s="331" t="s">
        <v>0</v>
      </c>
      <c r="E46" s="247"/>
      <c r="F46" s="164">
        <f>C46*E46</f>
        <v>0</v>
      </c>
    </row>
    <row r="47" spans="1:6" x14ac:dyDescent="0.2">
      <c r="B47" s="332"/>
      <c r="C47" s="330"/>
      <c r="D47" s="331"/>
      <c r="E47" s="164"/>
      <c r="F47" s="164"/>
    </row>
    <row r="48" spans="1:6" x14ac:dyDescent="0.2">
      <c r="A48" s="162">
        <f>COUNT($A$7:A47)+1</f>
        <v>11</v>
      </c>
      <c r="B48" s="329" t="s">
        <v>93</v>
      </c>
      <c r="C48" s="330"/>
      <c r="D48" s="331"/>
      <c r="E48" s="330"/>
      <c r="F48" s="330"/>
    </row>
    <row r="49" spans="1:6" ht="38.25" x14ac:dyDescent="0.2">
      <c r="A49" s="119"/>
      <c r="B49" s="248" t="s">
        <v>683</v>
      </c>
      <c r="C49" s="348"/>
      <c r="D49" s="349">
        <v>0.1</v>
      </c>
      <c r="E49" s="330"/>
      <c r="F49" s="164">
        <f>SUM(F9:F48)*D49</f>
        <v>0</v>
      </c>
    </row>
    <row r="50" spans="1:6" x14ac:dyDescent="0.2">
      <c r="A50" s="350"/>
      <c r="C50" s="330"/>
      <c r="D50" s="331"/>
      <c r="E50" s="346"/>
      <c r="F50" s="330"/>
    </row>
    <row r="51" spans="1:6" ht="14.25" customHeight="1" thickBot="1" x14ac:dyDescent="0.3">
      <c r="A51" s="305"/>
      <c r="B51" s="306" t="s">
        <v>825</v>
      </c>
      <c r="C51" s="307"/>
      <c r="D51" s="308"/>
      <c r="E51" s="309"/>
      <c r="F51" s="309">
        <f>SUM(F9:F50)</f>
        <v>0</v>
      </c>
    </row>
    <row r="52" spans="1:6" ht="13.5" thickTop="1" x14ac:dyDescent="0.2">
      <c r="A52" s="121"/>
      <c r="C52" s="351"/>
      <c r="D52" s="352"/>
      <c r="E52" s="122"/>
      <c r="F52"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63"/>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819</v>
      </c>
      <c r="B3" s="103" t="s">
        <v>794</v>
      </c>
      <c r="C3" s="318"/>
      <c r="D3" s="319"/>
      <c r="E3" s="320"/>
      <c r="F3" s="321"/>
    </row>
    <row r="4" spans="1:7" s="322" customFormat="1" ht="15.75" x14ac:dyDescent="0.25">
      <c r="A4" s="317"/>
      <c r="B4" s="103" t="s">
        <v>657</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1</v>
      </c>
      <c r="D9" s="331" t="s">
        <v>83</v>
      </c>
      <c r="E9" s="247"/>
      <c r="F9" s="164">
        <f>C9*E9</f>
        <v>0</v>
      </c>
    </row>
    <row r="10" spans="1:7" x14ac:dyDescent="0.2">
      <c r="A10" s="162"/>
      <c r="B10" s="332"/>
      <c r="C10" s="330"/>
      <c r="D10" s="331"/>
      <c r="E10" s="164"/>
      <c r="F10" s="164"/>
    </row>
    <row r="11" spans="1:7" x14ac:dyDescent="0.2">
      <c r="A11" s="162">
        <f>COUNT($A$7:A9)+1</f>
        <v>2</v>
      </c>
      <c r="B11" s="329" t="s">
        <v>742</v>
      </c>
      <c r="C11" s="330"/>
      <c r="D11" s="331"/>
      <c r="E11" s="164"/>
      <c r="F11" s="330"/>
    </row>
    <row r="12" spans="1:7" ht="51" x14ac:dyDescent="0.2">
      <c r="A12" s="162"/>
      <c r="B12" s="248" t="s">
        <v>741</v>
      </c>
      <c r="C12" s="330"/>
      <c r="D12" s="331"/>
      <c r="E12" s="164"/>
      <c r="F12" s="330"/>
    </row>
    <row r="13" spans="1:7" ht="14.25" x14ac:dyDescent="0.2">
      <c r="A13" s="162"/>
      <c r="B13" s="332"/>
      <c r="C13" s="330">
        <v>3</v>
      </c>
      <c r="D13" s="331" t="s">
        <v>80</v>
      </c>
      <c r="E13" s="247"/>
      <c r="F13" s="164">
        <f>C13*E13</f>
        <v>0</v>
      </c>
    </row>
    <row r="14" spans="1:7" x14ac:dyDescent="0.2">
      <c r="A14" s="162"/>
      <c r="B14" s="332"/>
      <c r="C14" s="330"/>
      <c r="D14" s="331"/>
      <c r="E14" s="164"/>
      <c r="F14" s="164"/>
    </row>
    <row r="15" spans="1:7" ht="25.5" x14ac:dyDescent="0.2">
      <c r="A15" s="162">
        <f>COUNT($A$7:A14)+1</f>
        <v>3</v>
      </c>
      <c r="B15" s="334" t="s">
        <v>729</v>
      </c>
      <c r="C15" s="335"/>
      <c r="D15" s="336"/>
      <c r="E15" s="337"/>
      <c r="F15" s="335"/>
    </row>
    <row r="16" spans="1:7" ht="89.25" x14ac:dyDescent="0.2">
      <c r="A16" s="162"/>
      <c r="B16" s="248" t="s">
        <v>728</v>
      </c>
      <c r="C16" s="335"/>
      <c r="D16" s="336"/>
      <c r="E16" s="337"/>
      <c r="F16" s="335"/>
    </row>
    <row r="17" spans="1:6" x14ac:dyDescent="0.2">
      <c r="A17" s="162"/>
      <c r="B17" s="334" t="s">
        <v>727</v>
      </c>
      <c r="C17" s="335"/>
      <c r="D17" s="336"/>
      <c r="E17" s="337"/>
      <c r="F17" s="335"/>
    </row>
    <row r="18" spans="1:6" ht="25.5" x14ac:dyDescent="0.2">
      <c r="A18" s="162"/>
      <c r="B18" s="257" t="s">
        <v>726</v>
      </c>
      <c r="C18" s="256">
        <v>3</v>
      </c>
      <c r="D18" s="255" t="s">
        <v>80</v>
      </c>
      <c r="E18" s="249"/>
      <c r="F18" s="342">
        <f>C18*E18</f>
        <v>0</v>
      </c>
    </row>
    <row r="19" spans="1:6" ht="25.5" x14ac:dyDescent="0.2">
      <c r="A19" s="162"/>
      <c r="B19" s="257" t="s">
        <v>725</v>
      </c>
      <c r="C19" s="256">
        <v>3</v>
      </c>
      <c r="D19" s="255" t="s">
        <v>80</v>
      </c>
      <c r="E19" s="249"/>
      <c r="F19" s="342">
        <f>C19*E19</f>
        <v>0</v>
      </c>
    </row>
    <row r="20" spans="1:6" x14ac:dyDescent="0.2">
      <c r="A20" s="162"/>
      <c r="B20" s="332"/>
      <c r="C20" s="330"/>
      <c r="D20" s="331"/>
      <c r="E20" s="164"/>
      <c r="F20" s="164"/>
    </row>
    <row r="21" spans="1:6" x14ac:dyDescent="0.2">
      <c r="A21" s="162"/>
      <c r="B21" s="332"/>
      <c r="C21" s="330"/>
      <c r="D21" s="331"/>
      <c r="E21" s="164"/>
      <c r="F21" s="164"/>
    </row>
    <row r="22" spans="1:6" x14ac:dyDescent="0.2">
      <c r="A22" s="162">
        <f>COUNT($A$7:A21)+1</f>
        <v>4</v>
      </c>
      <c r="B22" s="329" t="s">
        <v>378</v>
      </c>
      <c r="C22" s="330"/>
      <c r="D22" s="331"/>
      <c r="E22" s="164"/>
      <c r="F22" s="164"/>
    </row>
    <row r="23" spans="1:6" ht="25.5" x14ac:dyDescent="0.2">
      <c r="B23" s="248" t="s">
        <v>379</v>
      </c>
      <c r="C23" s="330"/>
      <c r="D23" s="331"/>
      <c r="E23" s="164"/>
      <c r="F23" s="330"/>
    </row>
    <row r="24" spans="1:6" ht="14.25" x14ac:dyDescent="0.2">
      <c r="B24" s="332"/>
      <c r="C24" s="330">
        <v>1</v>
      </c>
      <c r="D24" s="331" t="s">
        <v>80</v>
      </c>
      <c r="E24" s="247"/>
      <c r="F24" s="164">
        <f>C24*E24</f>
        <v>0</v>
      </c>
    </row>
    <row r="25" spans="1:6" x14ac:dyDescent="0.2">
      <c r="B25" s="332"/>
      <c r="C25" s="330"/>
      <c r="D25" s="331"/>
      <c r="E25" s="164"/>
      <c r="F25" s="164"/>
    </row>
    <row r="26" spans="1:6" x14ac:dyDescent="0.2">
      <c r="A26" s="162">
        <f>COUNT($A$7:A25)+1</f>
        <v>5</v>
      </c>
      <c r="B26" s="344" t="s">
        <v>434</v>
      </c>
      <c r="C26" s="335"/>
      <c r="D26" s="336"/>
      <c r="E26" s="337"/>
      <c r="F26" s="337"/>
    </row>
    <row r="27" spans="1:6" ht="51" x14ac:dyDescent="0.2">
      <c r="B27" s="248" t="s">
        <v>788</v>
      </c>
      <c r="C27" s="335"/>
      <c r="D27" s="336"/>
      <c r="E27" s="337"/>
      <c r="F27" s="337"/>
    </row>
    <row r="28" spans="1:6" ht="14.25" x14ac:dyDescent="0.2">
      <c r="B28" s="257" t="s">
        <v>713</v>
      </c>
      <c r="C28" s="335">
        <v>0.5</v>
      </c>
      <c r="D28" s="336" t="s">
        <v>73</v>
      </c>
      <c r="E28" s="251"/>
      <c r="F28" s="337">
        <f>C28*E28</f>
        <v>0</v>
      </c>
    </row>
    <row r="29" spans="1:6" ht="14.25" x14ac:dyDescent="0.2">
      <c r="B29" s="257" t="s">
        <v>712</v>
      </c>
      <c r="C29" s="335">
        <v>0.5</v>
      </c>
      <c r="D29" s="336" t="s">
        <v>73</v>
      </c>
      <c r="E29" s="251"/>
      <c r="F29" s="337">
        <f>C29*E29</f>
        <v>0</v>
      </c>
    </row>
    <row r="30" spans="1:6" x14ac:dyDescent="0.2">
      <c r="B30" s="257"/>
      <c r="C30" s="335"/>
      <c r="D30" s="336"/>
      <c r="E30" s="337"/>
      <c r="F30" s="337"/>
    </row>
    <row r="31" spans="1:6" x14ac:dyDescent="0.2">
      <c r="B31" s="257"/>
      <c r="C31" s="335"/>
      <c r="D31" s="336"/>
      <c r="E31" s="337"/>
      <c r="F31" s="337"/>
    </row>
    <row r="32" spans="1:6" x14ac:dyDescent="0.2">
      <c r="B32" s="257"/>
      <c r="C32" s="335"/>
      <c r="D32" s="336"/>
      <c r="E32" s="337"/>
      <c r="F32" s="337"/>
    </row>
    <row r="33" spans="1:6" x14ac:dyDescent="0.2">
      <c r="B33" s="257"/>
      <c r="C33" s="335"/>
      <c r="D33" s="336"/>
      <c r="E33" s="337"/>
      <c r="F33" s="337"/>
    </row>
    <row r="34" spans="1:6" x14ac:dyDescent="0.2">
      <c r="B34" s="257"/>
      <c r="C34" s="335"/>
      <c r="D34" s="336"/>
      <c r="E34" s="337"/>
      <c r="F34" s="337"/>
    </row>
    <row r="35" spans="1:6" x14ac:dyDescent="0.2">
      <c r="A35" s="162">
        <f>COUNT($A$7:A30)+1</f>
        <v>6</v>
      </c>
      <c r="B35" s="329" t="s">
        <v>437</v>
      </c>
      <c r="C35" s="335"/>
      <c r="D35" s="336"/>
      <c r="E35" s="337"/>
      <c r="F35" s="337"/>
    </row>
    <row r="36" spans="1:6" ht="76.5" x14ac:dyDescent="0.2">
      <c r="B36" s="248" t="s">
        <v>711</v>
      </c>
      <c r="C36" s="335"/>
      <c r="D36" s="336"/>
      <c r="E36" s="337"/>
      <c r="F36" s="337"/>
    </row>
    <row r="37" spans="1:6" ht="14.25" x14ac:dyDescent="0.2">
      <c r="B37" s="257"/>
      <c r="C37" s="335">
        <v>0.5</v>
      </c>
      <c r="D37" s="331" t="s">
        <v>73</v>
      </c>
      <c r="E37" s="247"/>
      <c r="F37" s="164">
        <f>C37*E37</f>
        <v>0</v>
      </c>
    </row>
    <row r="38" spans="1:6" x14ac:dyDescent="0.2">
      <c r="B38" s="248"/>
      <c r="C38" s="335"/>
      <c r="D38" s="331"/>
      <c r="E38" s="164"/>
      <c r="F38" s="164"/>
    </row>
    <row r="39" spans="1:6" x14ac:dyDescent="0.2">
      <c r="A39" s="162">
        <f>COUNT($A$7:A38)+1</f>
        <v>7</v>
      </c>
      <c r="B39" s="329" t="s">
        <v>441</v>
      </c>
      <c r="C39" s="335"/>
      <c r="D39" s="336"/>
      <c r="E39" s="337"/>
      <c r="F39" s="337"/>
    </row>
    <row r="40" spans="1:6" ht="63.75" x14ac:dyDescent="0.2">
      <c r="B40" s="248" t="s">
        <v>710</v>
      </c>
      <c r="C40" s="335"/>
      <c r="D40" s="336"/>
      <c r="E40" s="337"/>
      <c r="F40" s="337"/>
    </row>
    <row r="41" spans="1:6" ht="14.25" x14ac:dyDescent="0.2">
      <c r="B41" s="257"/>
      <c r="C41" s="335">
        <v>0.5</v>
      </c>
      <c r="D41" s="331" t="s">
        <v>73</v>
      </c>
      <c r="E41" s="247"/>
      <c r="F41" s="164">
        <f>C41*E41</f>
        <v>0</v>
      </c>
    </row>
    <row r="42" spans="1:6" x14ac:dyDescent="0.2">
      <c r="B42" s="257"/>
      <c r="C42" s="335"/>
      <c r="D42" s="336"/>
      <c r="E42" s="337"/>
      <c r="F42" s="337"/>
    </row>
    <row r="43" spans="1:6" x14ac:dyDescent="0.2">
      <c r="A43" s="162">
        <f>COUNT($A$7:A42)+1</f>
        <v>8</v>
      </c>
      <c r="B43" s="329" t="s">
        <v>380</v>
      </c>
      <c r="C43" s="330"/>
      <c r="D43" s="331"/>
      <c r="E43" s="164"/>
      <c r="F43" s="164"/>
    </row>
    <row r="44" spans="1:6" ht="38.25" x14ac:dyDescent="0.2">
      <c r="B44" s="248" t="s">
        <v>705</v>
      </c>
      <c r="C44" s="330"/>
      <c r="D44" s="331"/>
      <c r="E44" s="164"/>
      <c r="F44" s="330"/>
    </row>
    <row r="45" spans="1:6" ht="14.25" x14ac:dyDescent="0.2">
      <c r="B45" s="332"/>
      <c r="C45" s="330">
        <v>1</v>
      </c>
      <c r="D45" s="331" t="s">
        <v>73</v>
      </c>
      <c r="E45" s="247"/>
      <c r="F45" s="164">
        <f>C45*E45</f>
        <v>0</v>
      </c>
    </row>
    <row r="46" spans="1:6" x14ac:dyDescent="0.2">
      <c r="B46" s="332"/>
      <c r="C46" s="330"/>
      <c r="D46" s="331"/>
      <c r="E46" s="164"/>
      <c r="F46" s="164"/>
    </row>
    <row r="47" spans="1:6" x14ac:dyDescent="0.2">
      <c r="A47" s="162">
        <f>COUNT($A$7:A46)+1</f>
        <v>9</v>
      </c>
      <c r="B47" s="329" t="s">
        <v>445</v>
      </c>
      <c r="C47" s="330"/>
      <c r="D47" s="331"/>
      <c r="E47" s="164"/>
      <c r="F47" s="164"/>
    </row>
    <row r="48" spans="1:6" ht="40.5" customHeight="1" x14ac:dyDescent="0.2">
      <c r="A48" s="162"/>
      <c r="B48" s="248" t="s">
        <v>704</v>
      </c>
      <c r="C48" s="330"/>
      <c r="D48" s="331"/>
      <c r="E48" s="164"/>
      <c r="F48" s="330"/>
    </row>
    <row r="49" spans="1:6" ht="14.25" x14ac:dyDescent="0.2">
      <c r="A49" s="162"/>
      <c r="B49" s="332"/>
      <c r="C49" s="330">
        <v>1</v>
      </c>
      <c r="D49" s="331" t="s">
        <v>83</v>
      </c>
      <c r="E49" s="247"/>
      <c r="F49" s="164">
        <f>C49*E49</f>
        <v>0</v>
      </c>
    </row>
    <row r="50" spans="1:6" x14ac:dyDescent="0.2">
      <c r="A50" s="162"/>
      <c r="B50" s="332"/>
      <c r="C50" s="330"/>
      <c r="D50" s="331"/>
      <c r="E50" s="164"/>
      <c r="F50" s="164"/>
    </row>
    <row r="51" spans="1:6" x14ac:dyDescent="0.2">
      <c r="A51" s="162">
        <f>COUNT($A$7:A50)+1</f>
        <v>10</v>
      </c>
      <c r="B51" s="329" t="s">
        <v>448</v>
      </c>
      <c r="C51" s="330"/>
      <c r="D51" s="331"/>
      <c r="E51" s="164"/>
      <c r="F51" s="330"/>
    </row>
    <row r="52" spans="1:6" ht="38.25" x14ac:dyDescent="0.2">
      <c r="A52" s="162"/>
      <c r="B52" s="248" t="s">
        <v>703</v>
      </c>
      <c r="C52" s="330"/>
      <c r="D52" s="331"/>
      <c r="E52" s="164"/>
      <c r="F52" s="330"/>
    </row>
    <row r="53" spans="1:6" x14ac:dyDescent="0.2">
      <c r="A53" s="162"/>
      <c r="B53" s="332"/>
      <c r="C53" s="330">
        <v>1</v>
      </c>
      <c r="D53" s="331" t="s">
        <v>0</v>
      </c>
      <c r="E53" s="247"/>
      <c r="F53" s="164">
        <f>C53*E53</f>
        <v>0</v>
      </c>
    </row>
    <row r="54" spans="1:6" x14ac:dyDescent="0.2">
      <c r="A54" s="162"/>
      <c r="B54" s="332"/>
      <c r="C54" s="330"/>
      <c r="D54" s="331"/>
      <c r="E54" s="164"/>
      <c r="F54" s="164"/>
    </row>
    <row r="55" spans="1:6" x14ac:dyDescent="0.2">
      <c r="A55" s="162">
        <f>COUNT($A$7:A54)+1</f>
        <v>11</v>
      </c>
      <c r="B55" s="329" t="s">
        <v>451</v>
      </c>
      <c r="C55" s="330"/>
      <c r="D55" s="331"/>
      <c r="E55" s="164"/>
      <c r="F55" s="164"/>
    </row>
    <row r="56" spans="1:6" ht="25.5" x14ac:dyDescent="0.2">
      <c r="B56" s="248" t="s">
        <v>452</v>
      </c>
      <c r="C56" s="330"/>
      <c r="D56" s="331"/>
      <c r="E56" s="164"/>
      <c r="F56" s="330"/>
    </row>
    <row r="57" spans="1:6" x14ac:dyDescent="0.2">
      <c r="B57" s="332"/>
      <c r="C57" s="330">
        <v>1</v>
      </c>
      <c r="D57" s="331" t="s">
        <v>0</v>
      </c>
      <c r="E57" s="247"/>
      <c r="F57" s="164">
        <f>C57*E57</f>
        <v>0</v>
      </c>
    </row>
    <row r="58" spans="1:6" x14ac:dyDescent="0.2">
      <c r="B58" s="332"/>
      <c r="C58" s="330"/>
      <c r="D58" s="331"/>
      <c r="E58" s="164"/>
      <c r="F58" s="164"/>
    </row>
    <row r="59" spans="1:6" x14ac:dyDescent="0.2">
      <c r="A59" s="162">
        <f>COUNT($A$7:A58)+1</f>
        <v>12</v>
      </c>
      <c r="B59" s="329" t="s">
        <v>93</v>
      </c>
      <c r="C59" s="330"/>
      <c r="D59" s="331"/>
      <c r="E59" s="330"/>
      <c r="F59" s="330"/>
    </row>
    <row r="60" spans="1:6" ht="38.25" x14ac:dyDescent="0.2">
      <c r="A60" s="119"/>
      <c r="B60" s="248" t="s">
        <v>683</v>
      </c>
      <c r="C60" s="348"/>
      <c r="D60" s="349">
        <v>0.1</v>
      </c>
      <c r="E60" s="330"/>
      <c r="F60" s="164">
        <f>SUM(F9:F59)*D60</f>
        <v>0</v>
      </c>
    </row>
    <row r="61" spans="1:6" x14ac:dyDescent="0.2">
      <c r="A61" s="350"/>
      <c r="C61" s="330"/>
      <c r="D61" s="331"/>
      <c r="E61" s="346"/>
      <c r="F61" s="330"/>
    </row>
    <row r="62" spans="1:6" ht="14.25" customHeight="1" thickBot="1" x14ac:dyDescent="0.3">
      <c r="A62" s="305"/>
      <c r="B62" s="306" t="s">
        <v>825</v>
      </c>
      <c r="C62" s="307"/>
      <c r="D62" s="308"/>
      <c r="E62" s="309"/>
      <c r="F62" s="309">
        <f>SUM(F9:F61)</f>
        <v>0</v>
      </c>
    </row>
    <row r="63" spans="1:6" ht="13.5" thickTop="1" x14ac:dyDescent="0.2">
      <c r="A63" s="121"/>
      <c r="C63" s="351"/>
      <c r="D63" s="352"/>
      <c r="E63" s="122"/>
      <c r="F63"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44"/>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820</v>
      </c>
      <c r="B3" s="103" t="s">
        <v>795</v>
      </c>
      <c r="C3" s="318"/>
      <c r="D3" s="319"/>
      <c r="E3" s="320"/>
      <c r="F3" s="321"/>
    </row>
    <row r="4" spans="1:7" s="322" customFormat="1" ht="15.75" x14ac:dyDescent="0.25">
      <c r="A4" s="317"/>
      <c r="B4" s="103" t="s">
        <v>655</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11</v>
      </c>
      <c r="D9" s="331" t="s">
        <v>83</v>
      </c>
      <c r="E9" s="247"/>
      <c r="F9" s="164">
        <f>C9*E9</f>
        <v>0</v>
      </c>
    </row>
    <row r="10" spans="1:7" x14ac:dyDescent="0.2">
      <c r="A10" s="162"/>
      <c r="B10" s="332"/>
      <c r="C10" s="330"/>
      <c r="D10" s="331"/>
      <c r="E10" s="164"/>
      <c r="F10" s="164"/>
    </row>
    <row r="11" spans="1:7" x14ac:dyDescent="0.2">
      <c r="A11" s="162">
        <f>COUNT($A$7:A9)+1</f>
        <v>2</v>
      </c>
      <c r="B11" s="253" t="s">
        <v>748</v>
      </c>
      <c r="C11" s="330"/>
      <c r="D11" s="331"/>
      <c r="E11" s="164"/>
      <c r="F11" s="164"/>
    </row>
    <row r="12" spans="1:7" ht="89.25" x14ac:dyDescent="0.2">
      <c r="A12" s="162"/>
      <c r="B12" s="248" t="s">
        <v>747</v>
      </c>
      <c r="C12" s="330"/>
      <c r="D12" s="331"/>
      <c r="E12" s="164"/>
      <c r="F12" s="164"/>
    </row>
    <row r="13" spans="1:7" ht="14.25" x14ac:dyDescent="0.2">
      <c r="A13" s="162"/>
      <c r="B13" s="332"/>
      <c r="C13" s="330">
        <v>25</v>
      </c>
      <c r="D13" s="331" t="s">
        <v>80</v>
      </c>
      <c r="E13" s="247"/>
      <c r="F13" s="164">
        <f>C13*E13</f>
        <v>0</v>
      </c>
    </row>
    <row r="14" spans="1:7" x14ac:dyDescent="0.2">
      <c r="A14" s="162"/>
      <c r="B14" s="332"/>
      <c r="C14" s="330"/>
      <c r="D14" s="331"/>
      <c r="E14" s="164"/>
      <c r="F14" s="164"/>
    </row>
    <row r="15" spans="1:7" x14ac:dyDescent="0.2">
      <c r="A15" s="162">
        <f>COUNT($A$7:A14)+1</f>
        <v>3</v>
      </c>
      <c r="B15" s="329" t="s">
        <v>378</v>
      </c>
      <c r="C15" s="330"/>
      <c r="D15" s="331"/>
      <c r="E15" s="164"/>
      <c r="F15" s="164"/>
    </row>
    <row r="16" spans="1:7" ht="25.5" x14ac:dyDescent="0.2">
      <c r="B16" s="248" t="s">
        <v>379</v>
      </c>
      <c r="C16" s="330"/>
      <c r="D16" s="331"/>
      <c r="E16" s="164"/>
      <c r="F16" s="330"/>
    </row>
    <row r="17" spans="1:6" ht="14.25" x14ac:dyDescent="0.2">
      <c r="B17" s="332"/>
      <c r="C17" s="330">
        <v>9</v>
      </c>
      <c r="D17" s="331" t="s">
        <v>80</v>
      </c>
      <c r="E17" s="247"/>
      <c r="F17" s="164">
        <f>C17*E17</f>
        <v>0</v>
      </c>
    </row>
    <row r="18" spans="1:6" x14ac:dyDescent="0.2">
      <c r="B18" s="332"/>
      <c r="C18" s="330"/>
      <c r="D18" s="331"/>
      <c r="E18" s="164"/>
      <c r="F18" s="164"/>
    </row>
    <row r="19" spans="1:6" x14ac:dyDescent="0.2">
      <c r="A19" s="162">
        <f>COUNT($A$7:A18)+1</f>
        <v>4</v>
      </c>
      <c r="B19" s="344" t="s">
        <v>434</v>
      </c>
      <c r="C19" s="335"/>
      <c r="D19" s="336"/>
      <c r="E19" s="337"/>
      <c r="F19" s="337"/>
    </row>
    <row r="20" spans="1:6" ht="51" x14ac:dyDescent="0.2">
      <c r="B20" s="248" t="s">
        <v>788</v>
      </c>
      <c r="C20" s="335"/>
      <c r="D20" s="336"/>
      <c r="E20" s="337"/>
      <c r="F20" s="337"/>
    </row>
    <row r="21" spans="1:6" ht="14.25" x14ac:dyDescent="0.2">
      <c r="B21" s="257" t="s">
        <v>713</v>
      </c>
      <c r="C21" s="335">
        <v>12</v>
      </c>
      <c r="D21" s="336" t="s">
        <v>73</v>
      </c>
      <c r="E21" s="251"/>
      <c r="F21" s="337">
        <f>C21*E21</f>
        <v>0</v>
      </c>
    </row>
    <row r="22" spans="1:6" ht="14.25" x14ac:dyDescent="0.2">
      <c r="B22" s="257" t="s">
        <v>712</v>
      </c>
      <c r="C22" s="335">
        <v>3</v>
      </c>
      <c r="D22" s="336" t="s">
        <v>73</v>
      </c>
      <c r="E22" s="251"/>
      <c r="F22" s="337">
        <f>C22*E22</f>
        <v>0</v>
      </c>
    </row>
    <row r="23" spans="1:6" x14ac:dyDescent="0.2">
      <c r="B23" s="257"/>
      <c r="C23" s="335"/>
      <c r="D23" s="336"/>
      <c r="E23" s="337"/>
      <c r="F23" s="337"/>
    </row>
    <row r="24" spans="1:6" x14ac:dyDescent="0.2">
      <c r="A24" s="162">
        <f>COUNT($A$7:A23)+1</f>
        <v>5</v>
      </c>
      <c r="B24" s="329" t="s">
        <v>437</v>
      </c>
      <c r="C24" s="335"/>
      <c r="D24" s="336"/>
      <c r="E24" s="337"/>
      <c r="F24" s="337"/>
    </row>
    <row r="25" spans="1:6" ht="76.5" x14ac:dyDescent="0.2">
      <c r="B25" s="248" t="s">
        <v>711</v>
      </c>
      <c r="C25" s="335"/>
      <c r="D25" s="336"/>
      <c r="E25" s="337"/>
      <c r="F25" s="337"/>
    </row>
    <row r="26" spans="1:6" ht="14.25" x14ac:dyDescent="0.2">
      <c r="B26" s="257"/>
      <c r="C26" s="335">
        <v>2</v>
      </c>
      <c r="D26" s="331" t="s">
        <v>73</v>
      </c>
      <c r="E26" s="247"/>
      <c r="F26" s="164">
        <f>C26*E26</f>
        <v>0</v>
      </c>
    </row>
    <row r="27" spans="1:6" x14ac:dyDescent="0.2">
      <c r="B27" s="248"/>
      <c r="C27" s="335"/>
      <c r="D27" s="331"/>
      <c r="E27" s="164"/>
      <c r="F27" s="164"/>
    </row>
    <row r="28" spans="1:6" x14ac:dyDescent="0.2">
      <c r="A28" s="162">
        <f>COUNT($A$7:A27)+1</f>
        <v>6</v>
      </c>
      <c r="B28" s="329" t="s">
        <v>441</v>
      </c>
      <c r="C28" s="335"/>
      <c r="D28" s="336"/>
      <c r="E28" s="337"/>
      <c r="F28" s="337"/>
    </row>
    <row r="29" spans="1:6" ht="63.75" x14ac:dyDescent="0.2">
      <c r="B29" s="248" t="s">
        <v>710</v>
      </c>
      <c r="C29" s="335"/>
      <c r="D29" s="336"/>
      <c r="E29" s="337"/>
      <c r="F29" s="337"/>
    </row>
    <row r="30" spans="1:6" ht="14.25" x14ac:dyDescent="0.2">
      <c r="B30" s="257"/>
      <c r="C30" s="335">
        <v>13</v>
      </c>
      <c r="D30" s="331" t="s">
        <v>73</v>
      </c>
      <c r="E30" s="247"/>
      <c r="F30" s="164">
        <f>C30*E30</f>
        <v>0</v>
      </c>
    </row>
    <row r="31" spans="1:6" x14ac:dyDescent="0.2">
      <c r="B31" s="257"/>
      <c r="C31" s="335"/>
      <c r="D31" s="336"/>
      <c r="E31" s="337"/>
      <c r="F31" s="337"/>
    </row>
    <row r="32" spans="1:6" x14ac:dyDescent="0.2">
      <c r="A32" s="162">
        <f>COUNT($A$7:A31)+1</f>
        <v>7</v>
      </c>
      <c r="B32" s="329" t="s">
        <v>380</v>
      </c>
      <c r="C32" s="330"/>
      <c r="D32" s="331"/>
      <c r="E32" s="164"/>
      <c r="F32" s="164"/>
    </row>
    <row r="33" spans="1:6" ht="38.25" x14ac:dyDescent="0.2">
      <c r="B33" s="248" t="s">
        <v>705</v>
      </c>
      <c r="C33" s="330"/>
      <c r="D33" s="331"/>
      <c r="E33" s="164"/>
      <c r="F33" s="330"/>
    </row>
    <row r="34" spans="1:6" ht="14.25" x14ac:dyDescent="0.2">
      <c r="B34" s="332"/>
      <c r="C34" s="330">
        <v>3</v>
      </c>
      <c r="D34" s="331" t="s">
        <v>73</v>
      </c>
      <c r="E34" s="247"/>
      <c r="F34" s="164">
        <f>C34*E34</f>
        <v>0</v>
      </c>
    </row>
    <row r="35" spans="1:6" x14ac:dyDescent="0.2">
      <c r="B35" s="332"/>
      <c r="C35" s="330"/>
      <c r="D35" s="331"/>
      <c r="E35" s="164"/>
      <c r="F35" s="164"/>
    </row>
    <row r="36" spans="1:6" x14ac:dyDescent="0.2">
      <c r="A36" s="162">
        <f>COUNT($A$7:A35)+1</f>
        <v>8</v>
      </c>
      <c r="B36" s="329" t="s">
        <v>445</v>
      </c>
      <c r="C36" s="330"/>
      <c r="D36" s="331"/>
      <c r="E36" s="164"/>
      <c r="F36" s="164"/>
    </row>
    <row r="37" spans="1:6" ht="39" customHeight="1" x14ac:dyDescent="0.2">
      <c r="A37" s="162"/>
      <c r="B37" s="248" t="s">
        <v>704</v>
      </c>
      <c r="C37" s="330"/>
      <c r="D37" s="331"/>
      <c r="E37" s="164"/>
      <c r="F37" s="330"/>
    </row>
    <row r="38" spans="1:6" ht="14.25" x14ac:dyDescent="0.2">
      <c r="A38" s="162"/>
      <c r="B38" s="332"/>
      <c r="C38" s="330">
        <v>11</v>
      </c>
      <c r="D38" s="331" t="s">
        <v>83</v>
      </c>
      <c r="E38" s="247"/>
      <c r="F38" s="164">
        <f>C38*E38</f>
        <v>0</v>
      </c>
    </row>
    <row r="39" spans="1:6" x14ac:dyDescent="0.2">
      <c r="A39" s="162"/>
      <c r="B39" s="332"/>
      <c r="C39" s="330"/>
      <c r="D39" s="331"/>
      <c r="E39" s="164"/>
      <c r="F39" s="164"/>
    </row>
    <row r="40" spans="1:6" x14ac:dyDescent="0.2">
      <c r="A40" s="162">
        <f>COUNT($A$7:A39)+1</f>
        <v>9</v>
      </c>
      <c r="B40" s="329" t="s">
        <v>93</v>
      </c>
      <c r="C40" s="330"/>
      <c r="D40" s="331"/>
      <c r="E40" s="330"/>
      <c r="F40" s="330"/>
    </row>
    <row r="41" spans="1:6" ht="38.25" x14ac:dyDescent="0.2">
      <c r="A41" s="119"/>
      <c r="B41" s="248" t="s">
        <v>683</v>
      </c>
      <c r="C41" s="348"/>
      <c r="D41" s="349">
        <v>0.1</v>
      </c>
      <c r="E41" s="330"/>
      <c r="F41" s="164">
        <f>SUM(F9:F40)*D41</f>
        <v>0</v>
      </c>
    </row>
    <row r="42" spans="1:6" x14ac:dyDescent="0.2">
      <c r="A42" s="350"/>
      <c r="C42" s="330"/>
      <c r="D42" s="331"/>
      <c r="E42" s="346"/>
      <c r="F42" s="330"/>
    </row>
    <row r="43" spans="1:6" ht="14.25" customHeight="1" thickBot="1" x14ac:dyDescent="0.3">
      <c r="A43" s="305"/>
      <c r="B43" s="306" t="s">
        <v>825</v>
      </c>
      <c r="C43" s="307"/>
      <c r="D43" s="308"/>
      <c r="E43" s="309"/>
      <c r="F43" s="309">
        <f>SUM(F9:F42)</f>
        <v>0</v>
      </c>
    </row>
    <row r="44" spans="1:6" ht="13.5" thickTop="1" x14ac:dyDescent="0.2">
      <c r="A44" s="121"/>
      <c r="C44" s="351"/>
      <c r="D44" s="352"/>
      <c r="E44" s="122"/>
      <c r="F44"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0"/>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821</v>
      </c>
      <c r="B3" s="103" t="s">
        <v>796</v>
      </c>
      <c r="C3" s="318"/>
      <c r="D3" s="319"/>
      <c r="E3" s="320"/>
      <c r="F3" s="321"/>
    </row>
    <row r="4" spans="1:7" s="322" customFormat="1" ht="15.75" x14ac:dyDescent="0.25">
      <c r="A4" s="317"/>
      <c r="B4" s="103" t="s">
        <v>651</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3</v>
      </c>
      <c r="D9" s="331" t="s">
        <v>83</v>
      </c>
      <c r="E9" s="247"/>
      <c r="F9" s="164">
        <f>C9*E9</f>
        <v>0</v>
      </c>
    </row>
    <row r="10" spans="1:7" x14ac:dyDescent="0.2">
      <c r="A10" s="162"/>
      <c r="B10" s="332"/>
      <c r="C10" s="330"/>
      <c r="D10" s="331"/>
      <c r="E10" s="164"/>
      <c r="F10" s="164"/>
    </row>
    <row r="11" spans="1:7" x14ac:dyDescent="0.2">
      <c r="A11" s="162">
        <f>COUNT($A$7:A10)+1</f>
        <v>2</v>
      </c>
      <c r="B11" s="329" t="s">
        <v>740</v>
      </c>
      <c r="C11" s="330"/>
      <c r="D11" s="331"/>
      <c r="E11" s="164"/>
      <c r="F11" s="330"/>
    </row>
    <row r="12" spans="1:7" ht="42.75" customHeight="1" x14ac:dyDescent="0.2">
      <c r="A12" s="162"/>
      <c r="B12" s="248" t="s">
        <v>739</v>
      </c>
      <c r="C12" s="330"/>
      <c r="D12" s="331"/>
      <c r="E12" s="164"/>
      <c r="F12" s="330"/>
    </row>
    <row r="13" spans="1:7" ht="14.25" x14ac:dyDescent="0.2">
      <c r="A13" s="162"/>
      <c r="B13" s="332"/>
      <c r="C13" s="330">
        <v>5</v>
      </c>
      <c r="D13" s="331" t="s">
        <v>80</v>
      </c>
      <c r="E13" s="247"/>
      <c r="F13" s="164">
        <f>C13*E13</f>
        <v>0</v>
      </c>
    </row>
    <row r="14" spans="1:7" x14ac:dyDescent="0.2">
      <c r="A14" s="162"/>
      <c r="B14" s="332"/>
      <c r="C14" s="330"/>
      <c r="D14" s="331"/>
      <c r="E14" s="164"/>
      <c r="F14" s="164"/>
    </row>
    <row r="15" spans="1:7" x14ac:dyDescent="0.2">
      <c r="A15" s="162">
        <f>COUNT($A$7:A14)+1</f>
        <v>3</v>
      </c>
      <c r="B15" s="334" t="s">
        <v>353</v>
      </c>
      <c r="C15" s="335"/>
      <c r="D15" s="336"/>
      <c r="E15" s="337"/>
      <c r="F15" s="335"/>
    </row>
    <row r="16" spans="1:7" ht="89.25" x14ac:dyDescent="0.2">
      <c r="A16" s="162"/>
      <c r="B16" s="248" t="s">
        <v>728</v>
      </c>
      <c r="C16" s="335"/>
      <c r="D16" s="336"/>
      <c r="E16" s="337"/>
      <c r="F16" s="335"/>
    </row>
    <row r="17" spans="1:6" x14ac:dyDescent="0.2">
      <c r="A17" s="162"/>
      <c r="B17" s="334" t="s">
        <v>731</v>
      </c>
      <c r="C17" s="335"/>
      <c r="D17" s="336"/>
      <c r="E17" s="337"/>
      <c r="F17" s="335"/>
    </row>
    <row r="18" spans="1:6" ht="25.5" x14ac:dyDescent="0.2">
      <c r="A18" s="162"/>
      <c r="B18" s="257" t="s">
        <v>730</v>
      </c>
      <c r="C18" s="256">
        <v>5</v>
      </c>
      <c r="D18" s="255" t="s">
        <v>80</v>
      </c>
      <c r="E18" s="249"/>
      <c r="F18" s="342">
        <f>C18*E18</f>
        <v>0</v>
      </c>
    </row>
    <row r="19" spans="1:6" ht="25.5" x14ac:dyDescent="0.2">
      <c r="A19" s="162"/>
      <c r="B19" s="257" t="s">
        <v>725</v>
      </c>
      <c r="C19" s="256">
        <v>5</v>
      </c>
      <c r="D19" s="255" t="s">
        <v>80</v>
      </c>
      <c r="E19" s="249"/>
      <c r="F19" s="342">
        <f>C19*E19</f>
        <v>0</v>
      </c>
    </row>
    <row r="20" spans="1:6" x14ac:dyDescent="0.2">
      <c r="A20" s="162"/>
      <c r="B20" s="332"/>
      <c r="C20" s="330"/>
      <c r="D20" s="331"/>
      <c r="E20" s="164"/>
      <c r="F20" s="164"/>
    </row>
    <row r="21" spans="1:6" x14ac:dyDescent="0.2">
      <c r="A21" s="162">
        <f>COUNT($A$7:A11)+1</f>
        <v>3</v>
      </c>
      <c r="B21" s="329" t="s">
        <v>378</v>
      </c>
      <c r="C21" s="330"/>
      <c r="D21" s="331"/>
      <c r="E21" s="164"/>
      <c r="F21" s="164"/>
    </row>
    <row r="22" spans="1:6" ht="25.5" x14ac:dyDescent="0.2">
      <c r="B22" s="248" t="s">
        <v>379</v>
      </c>
      <c r="C22" s="330"/>
      <c r="D22" s="331"/>
      <c r="E22" s="164"/>
      <c r="F22" s="330"/>
    </row>
    <row r="23" spans="1:6" ht="14.25" x14ac:dyDescent="0.2">
      <c r="B23" s="332"/>
      <c r="C23" s="330">
        <v>2</v>
      </c>
      <c r="D23" s="331" t="s">
        <v>80</v>
      </c>
      <c r="E23" s="247"/>
      <c r="F23" s="164">
        <f>C23*E23</f>
        <v>0</v>
      </c>
    </row>
    <row r="24" spans="1:6" x14ac:dyDescent="0.2">
      <c r="B24" s="332"/>
      <c r="C24" s="330"/>
      <c r="D24" s="331"/>
      <c r="E24" s="164"/>
      <c r="F24" s="164"/>
    </row>
    <row r="25" spans="1:6" x14ac:dyDescent="0.2">
      <c r="A25" s="162">
        <f>COUNT($A$7:A24)+1</f>
        <v>5</v>
      </c>
      <c r="B25" s="344" t="s">
        <v>434</v>
      </c>
      <c r="C25" s="335"/>
      <c r="D25" s="336"/>
      <c r="E25" s="337"/>
      <c r="F25" s="337"/>
    </row>
    <row r="26" spans="1:6" ht="51" x14ac:dyDescent="0.2">
      <c r="B26" s="248" t="s">
        <v>788</v>
      </c>
      <c r="C26" s="335"/>
      <c r="D26" s="336"/>
      <c r="E26" s="337"/>
      <c r="F26" s="337"/>
    </row>
    <row r="27" spans="1:6" ht="14.25" x14ac:dyDescent="0.2">
      <c r="B27" s="257" t="s">
        <v>713</v>
      </c>
      <c r="C27" s="335">
        <v>2</v>
      </c>
      <c r="D27" s="336" t="s">
        <v>73</v>
      </c>
      <c r="E27" s="251"/>
      <c r="F27" s="337">
        <f>C27*E27</f>
        <v>0</v>
      </c>
    </row>
    <row r="28" spans="1:6" ht="14.25" x14ac:dyDescent="0.2">
      <c r="B28" s="257" t="s">
        <v>712</v>
      </c>
      <c r="C28" s="335">
        <v>1</v>
      </c>
      <c r="D28" s="336" t="s">
        <v>73</v>
      </c>
      <c r="E28" s="251"/>
      <c r="F28" s="337">
        <f>C28*E28</f>
        <v>0</v>
      </c>
    </row>
    <row r="29" spans="1:6" x14ac:dyDescent="0.2">
      <c r="B29" s="257"/>
      <c r="C29" s="335"/>
      <c r="D29" s="336"/>
      <c r="E29" s="337"/>
      <c r="F29" s="337"/>
    </row>
    <row r="30" spans="1:6" x14ac:dyDescent="0.2">
      <c r="B30" s="257"/>
      <c r="C30" s="335"/>
      <c r="D30" s="336"/>
      <c r="E30" s="337"/>
      <c r="F30" s="337"/>
    </row>
    <row r="31" spans="1:6" x14ac:dyDescent="0.2">
      <c r="B31" s="257"/>
      <c r="C31" s="335"/>
      <c r="D31" s="336"/>
      <c r="E31" s="337"/>
      <c r="F31" s="337"/>
    </row>
    <row r="32" spans="1:6" x14ac:dyDescent="0.2">
      <c r="B32" s="257"/>
      <c r="C32" s="335"/>
      <c r="D32" s="336"/>
      <c r="E32" s="337"/>
      <c r="F32" s="337"/>
    </row>
    <row r="33" spans="1:6" x14ac:dyDescent="0.2">
      <c r="B33" s="257"/>
      <c r="C33" s="335"/>
      <c r="D33" s="336"/>
      <c r="E33" s="337"/>
      <c r="F33" s="337"/>
    </row>
    <row r="34" spans="1:6" x14ac:dyDescent="0.2">
      <c r="B34" s="257"/>
      <c r="C34" s="335"/>
      <c r="D34" s="336"/>
      <c r="E34" s="337"/>
      <c r="F34" s="337"/>
    </row>
    <row r="35" spans="1:6" x14ac:dyDescent="0.2">
      <c r="B35" s="257"/>
      <c r="C35" s="335"/>
      <c r="D35" s="336"/>
      <c r="E35" s="337"/>
      <c r="F35" s="337"/>
    </row>
    <row r="36" spans="1:6" x14ac:dyDescent="0.2">
      <c r="A36" s="162">
        <f>COUNT($A$7:A29)+1</f>
        <v>6</v>
      </c>
      <c r="B36" s="329" t="s">
        <v>437</v>
      </c>
      <c r="C36" s="335"/>
      <c r="D36" s="336"/>
      <c r="E36" s="337"/>
      <c r="F36" s="337"/>
    </row>
    <row r="37" spans="1:6" ht="76.5" x14ac:dyDescent="0.2">
      <c r="A37" s="162"/>
      <c r="B37" s="248" t="s">
        <v>711</v>
      </c>
      <c r="C37" s="335"/>
      <c r="D37" s="336"/>
      <c r="E37" s="337"/>
      <c r="F37" s="337"/>
    </row>
    <row r="38" spans="1:6" ht="14.25" x14ac:dyDescent="0.2">
      <c r="A38" s="162"/>
      <c r="B38" s="257"/>
      <c r="C38" s="335">
        <v>1</v>
      </c>
      <c r="D38" s="331" t="s">
        <v>73</v>
      </c>
      <c r="E38" s="247"/>
      <c r="F38" s="164">
        <f>C38*E38</f>
        <v>0</v>
      </c>
    </row>
    <row r="39" spans="1:6" x14ac:dyDescent="0.2">
      <c r="A39" s="162"/>
      <c r="B39" s="248"/>
      <c r="C39" s="335"/>
      <c r="D39" s="331"/>
      <c r="E39" s="164"/>
      <c r="F39" s="164"/>
    </row>
    <row r="40" spans="1:6" x14ac:dyDescent="0.2">
      <c r="A40" s="162">
        <f>COUNT($A$7:A39)+1</f>
        <v>7</v>
      </c>
      <c r="B40" s="329" t="s">
        <v>709</v>
      </c>
      <c r="C40" s="330"/>
      <c r="D40" s="331"/>
      <c r="E40" s="164"/>
      <c r="F40" s="164"/>
    </row>
    <row r="41" spans="1:6" ht="76.5" x14ac:dyDescent="0.2">
      <c r="A41" s="162"/>
      <c r="B41" s="248" t="s">
        <v>787</v>
      </c>
      <c r="C41" s="330"/>
      <c r="D41" s="331"/>
      <c r="E41" s="164"/>
      <c r="F41" s="164"/>
    </row>
    <row r="42" spans="1:6" ht="14.25" x14ac:dyDescent="0.2">
      <c r="A42" s="162"/>
      <c r="B42" s="332"/>
      <c r="C42" s="330">
        <v>1</v>
      </c>
      <c r="D42" s="331" t="s">
        <v>73</v>
      </c>
      <c r="E42" s="247"/>
      <c r="F42" s="164">
        <f>C42*E42</f>
        <v>0</v>
      </c>
    </row>
    <row r="43" spans="1:6" x14ac:dyDescent="0.2">
      <c r="A43" s="162"/>
      <c r="B43" s="257"/>
      <c r="C43" s="335"/>
      <c r="D43" s="336"/>
      <c r="E43" s="337"/>
      <c r="F43" s="337"/>
    </row>
    <row r="44" spans="1:6" x14ac:dyDescent="0.2">
      <c r="A44" s="162">
        <f>COUNT($A$7:A43)+1</f>
        <v>8</v>
      </c>
      <c r="B44" s="329" t="s">
        <v>707</v>
      </c>
      <c r="C44" s="330"/>
      <c r="D44" s="331"/>
      <c r="E44" s="164"/>
      <c r="F44" s="330"/>
    </row>
    <row r="45" spans="1:6" ht="63.75" x14ac:dyDescent="0.2">
      <c r="B45" s="248" t="s">
        <v>706</v>
      </c>
      <c r="C45" s="330"/>
      <c r="D45" s="331"/>
      <c r="E45" s="164"/>
      <c r="F45" s="330"/>
    </row>
    <row r="46" spans="1:6" ht="14.25" x14ac:dyDescent="0.2">
      <c r="B46" s="332"/>
      <c r="C46" s="330">
        <v>1</v>
      </c>
      <c r="D46" s="331" t="s">
        <v>73</v>
      </c>
      <c r="E46" s="247"/>
      <c r="F46" s="164">
        <f>C46*E46</f>
        <v>0</v>
      </c>
    </row>
    <row r="47" spans="1:6" x14ac:dyDescent="0.2">
      <c r="B47" s="248"/>
      <c r="C47" s="335"/>
      <c r="D47" s="331"/>
      <c r="E47" s="164"/>
      <c r="F47" s="164"/>
    </row>
    <row r="48" spans="1:6" x14ac:dyDescent="0.2">
      <c r="A48" s="162">
        <f>COUNT($A$7:A47)+1</f>
        <v>9</v>
      </c>
      <c r="B48" s="329" t="s">
        <v>380</v>
      </c>
      <c r="C48" s="330"/>
      <c r="D48" s="331"/>
      <c r="E48" s="164"/>
      <c r="F48" s="164"/>
    </row>
    <row r="49" spans="1:6" ht="38.25" x14ac:dyDescent="0.2">
      <c r="B49" s="248" t="s">
        <v>705</v>
      </c>
      <c r="C49" s="330"/>
      <c r="D49" s="331"/>
      <c r="E49" s="164"/>
      <c r="F49" s="330"/>
    </row>
    <row r="50" spans="1:6" ht="14.25" x14ac:dyDescent="0.2">
      <c r="B50" s="332"/>
      <c r="C50" s="330">
        <v>4</v>
      </c>
      <c r="D50" s="331" t="s">
        <v>73</v>
      </c>
      <c r="E50" s="247"/>
      <c r="F50" s="164">
        <f>C50*E50</f>
        <v>0</v>
      </c>
    </row>
    <row r="51" spans="1:6" x14ac:dyDescent="0.2">
      <c r="B51" s="332"/>
      <c r="C51" s="330"/>
      <c r="D51" s="331"/>
      <c r="E51" s="164"/>
      <c r="F51" s="164"/>
    </row>
    <row r="52" spans="1:6" x14ac:dyDescent="0.2">
      <c r="A52" s="162">
        <f>COUNT($A$7:A51)+1</f>
        <v>10</v>
      </c>
      <c r="B52" s="329" t="s">
        <v>448</v>
      </c>
      <c r="C52" s="330"/>
      <c r="D52" s="331"/>
      <c r="E52" s="164"/>
      <c r="F52" s="330"/>
    </row>
    <row r="53" spans="1:6" ht="38.25" x14ac:dyDescent="0.2">
      <c r="A53" s="162"/>
      <c r="B53" s="248" t="s">
        <v>703</v>
      </c>
      <c r="C53" s="330"/>
      <c r="D53" s="331"/>
      <c r="E53" s="164"/>
      <c r="F53" s="330"/>
    </row>
    <row r="54" spans="1:6" x14ac:dyDescent="0.2">
      <c r="A54" s="162"/>
      <c r="B54" s="332"/>
      <c r="C54" s="330">
        <v>1</v>
      </c>
      <c r="D54" s="331" t="s">
        <v>0</v>
      </c>
      <c r="E54" s="247"/>
      <c r="F54" s="164">
        <f>C54*E54</f>
        <v>0</v>
      </c>
    </row>
    <row r="55" spans="1:6" x14ac:dyDescent="0.2">
      <c r="A55" s="162"/>
      <c r="B55" s="332"/>
      <c r="C55" s="330"/>
      <c r="D55" s="331"/>
      <c r="E55" s="164"/>
      <c r="F55" s="164"/>
    </row>
    <row r="56" spans="1:6" x14ac:dyDescent="0.2">
      <c r="A56" s="162">
        <f>COUNT($A$7:A55)+1</f>
        <v>11</v>
      </c>
      <c r="B56" s="329" t="s">
        <v>451</v>
      </c>
      <c r="C56" s="330"/>
      <c r="D56" s="331"/>
      <c r="E56" s="164"/>
      <c r="F56" s="164"/>
    </row>
    <row r="57" spans="1:6" ht="25.5" x14ac:dyDescent="0.2">
      <c r="A57" s="162"/>
      <c r="B57" s="248" t="s">
        <v>452</v>
      </c>
      <c r="C57" s="330"/>
      <c r="D57" s="331"/>
      <c r="E57" s="164"/>
      <c r="F57" s="330"/>
    </row>
    <row r="58" spans="1:6" x14ac:dyDescent="0.2">
      <c r="A58" s="162"/>
      <c r="B58" s="332"/>
      <c r="C58" s="330">
        <v>1</v>
      </c>
      <c r="D58" s="331" t="s">
        <v>0</v>
      </c>
      <c r="E58" s="247"/>
      <c r="F58" s="164">
        <f>C58*E58</f>
        <v>0</v>
      </c>
    </row>
    <row r="59" spans="1:6" x14ac:dyDescent="0.2">
      <c r="A59" s="162"/>
      <c r="B59" s="332"/>
      <c r="C59" s="330"/>
      <c r="D59" s="331"/>
      <c r="E59" s="164"/>
      <c r="F59" s="164"/>
    </row>
    <row r="60" spans="1:6" x14ac:dyDescent="0.2">
      <c r="A60" s="162">
        <f>COUNT($A$7:A59)+1</f>
        <v>12</v>
      </c>
      <c r="B60" s="329" t="s">
        <v>445</v>
      </c>
      <c r="C60" s="330"/>
      <c r="D60" s="331"/>
      <c r="E60" s="164"/>
      <c r="F60" s="164"/>
    </row>
    <row r="61" spans="1:6" ht="39.75" customHeight="1" x14ac:dyDescent="0.2">
      <c r="A61" s="162"/>
      <c r="B61" s="248" t="s">
        <v>704</v>
      </c>
      <c r="C61" s="330"/>
      <c r="D61" s="331"/>
      <c r="E61" s="164"/>
      <c r="F61" s="330"/>
    </row>
    <row r="62" spans="1:6" ht="14.25" x14ac:dyDescent="0.2">
      <c r="A62" s="162"/>
      <c r="B62" s="332"/>
      <c r="C62" s="330">
        <v>3</v>
      </c>
      <c r="D62" s="331" t="s">
        <v>83</v>
      </c>
      <c r="E62" s="247"/>
      <c r="F62" s="164">
        <f>C62*E62</f>
        <v>0</v>
      </c>
    </row>
    <row r="63" spans="1:6" x14ac:dyDescent="0.2">
      <c r="A63" s="162"/>
      <c r="B63" s="332"/>
      <c r="C63" s="330"/>
      <c r="D63" s="331"/>
      <c r="E63" s="164"/>
      <c r="F63" s="164"/>
    </row>
    <row r="64" spans="1:6" x14ac:dyDescent="0.2">
      <c r="A64" s="162"/>
      <c r="B64" s="332"/>
      <c r="C64" s="330"/>
      <c r="D64" s="331"/>
      <c r="E64" s="164"/>
      <c r="F64" s="164"/>
    </row>
    <row r="66" spans="1:6" x14ac:dyDescent="0.2">
      <c r="A66" s="162">
        <f>COUNT($A$7:A65)+1</f>
        <v>13</v>
      </c>
      <c r="B66" s="329" t="s">
        <v>93</v>
      </c>
      <c r="C66" s="330"/>
      <c r="D66" s="331"/>
      <c r="E66" s="330"/>
      <c r="F66" s="330"/>
    </row>
    <row r="67" spans="1:6" ht="38.25" x14ac:dyDescent="0.2">
      <c r="A67" s="119"/>
      <c r="B67" s="248" t="s">
        <v>683</v>
      </c>
      <c r="C67" s="348"/>
      <c r="D67" s="349">
        <v>0.1</v>
      </c>
      <c r="E67" s="330"/>
      <c r="F67" s="164">
        <f>SUM(F9:F66)*D67</f>
        <v>0</v>
      </c>
    </row>
    <row r="68" spans="1:6" x14ac:dyDescent="0.2">
      <c r="A68" s="350"/>
      <c r="C68" s="330"/>
      <c r="D68" s="331"/>
      <c r="E68" s="346"/>
      <c r="F68" s="330"/>
    </row>
    <row r="69" spans="1:6" ht="14.25" customHeight="1" thickBot="1" x14ac:dyDescent="0.3">
      <c r="A69" s="305"/>
      <c r="B69" s="306" t="s">
        <v>825</v>
      </c>
      <c r="C69" s="307"/>
      <c r="D69" s="308"/>
      <c r="E69" s="309"/>
      <c r="F69" s="309">
        <f>SUM(F9:F68)</f>
        <v>0</v>
      </c>
    </row>
    <row r="70" spans="1:6" ht="13.5" thickTop="1" x14ac:dyDescent="0.2">
      <c r="A70" s="121"/>
      <c r="C70" s="351"/>
      <c r="D70" s="352"/>
      <c r="E70" s="122"/>
      <c r="F70"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showZeros="0" workbookViewId="0">
      <selection activeCell="E11" sqref="E11"/>
    </sheetView>
  </sheetViews>
  <sheetFormatPr defaultRowHeight="12.75" x14ac:dyDescent="0.2"/>
  <cols>
    <col min="1" max="1" width="7.5703125" customWidth="1"/>
    <col min="2" max="2" width="35" customWidth="1"/>
    <col min="3" max="4" width="11.5703125" customWidth="1"/>
    <col min="5" max="5" width="18.85546875" customWidth="1"/>
  </cols>
  <sheetData>
    <row r="1" spans="1:6" s="223" customFormat="1" ht="26.25" customHeight="1" x14ac:dyDescent="0.25">
      <c r="A1" s="402" t="s">
        <v>646</v>
      </c>
      <c r="B1" s="402"/>
      <c r="C1" s="402"/>
      <c r="D1" s="402"/>
      <c r="E1" s="402"/>
      <c r="F1" s="222"/>
    </row>
    <row r="2" spans="1:6" s="223" customFormat="1" ht="20.25" x14ac:dyDescent="0.3">
      <c r="A2" s="403" t="str">
        <f>+REKAPITULACIJA!B6</f>
        <v>Obnova 10 vročevodnih jaškov  (30III-712_000)</v>
      </c>
      <c r="B2" s="403"/>
      <c r="C2" s="403"/>
      <c r="D2" s="403"/>
      <c r="E2" s="403"/>
      <c r="F2" s="224"/>
    </row>
    <row r="3" spans="1:6" s="225" customFormat="1" ht="15" x14ac:dyDescent="0.2">
      <c r="B3" s="226"/>
      <c r="C3" s="227"/>
      <c r="D3" s="227"/>
    </row>
    <row r="4" spans="1:6" s="225" customFormat="1" ht="15" x14ac:dyDescent="0.2">
      <c r="B4" s="228"/>
      <c r="C4" s="229"/>
      <c r="D4" s="229"/>
      <c r="E4" s="230"/>
      <c r="F4" s="230"/>
    </row>
    <row r="5" spans="1:6" s="225" customFormat="1" ht="25.5" customHeight="1" x14ac:dyDescent="0.2">
      <c r="A5" s="99" t="s">
        <v>647</v>
      </c>
      <c r="B5" s="407" t="s">
        <v>648</v>
      </c>
      <c r="C5" s="408"/>
      <c r="D5" s="409"/>
      <c r="E5" s="99" t="s">
        <v>649</v>
      </c>
    </row>
    <row r="6" spans="1:6" s="233" customFormat="1" ht="24.95" customHeight="1" x14ac:dyDescent="0.2">
      <c r="A6" s="231" t="s">
        <v>630</v>
      </c>
      <c r="B6" s="410" t="s">
        <v>460</v>
      </c>
      <c r="C6" s="411"/>
      <c r="D6" s="411"/>
      <c r="E6" s="237">
        <f>+REKAPITULACIJA_JA293!C40</f>
        <v>0</v>
      </c>
    </row>
    <row r="7" spans="1:6" s="233" customFormat="1" ht="24.95" customHeight="1" x14ac:dyDescent="0.2">
      <c r="A7" s="231" t="s">
        <v>632</v>
      </c>
      <c r="B7" s="412" t="s">
        <v>569</v>
      </c>
      <c r="C7" s="413"/>
      <c r="D7" s="414"/>
      <c r="E7" s="232">
        <f>+REKAPITULACIJA_JA666!C42</f>
        <v>0</v>
      </c>
    </row>
    <row r="8" spans="1:6" s="233" customFormat="1" ht="24.95" customHeight="1" x14ac:dyDescent="0.2">
      <c r="A8" s="231" t="s">
        <v>634</v>
      </c>
      <c r="B8" s="412" t="s">
        <v>584</v>
      </c>
      <c r="C8" s="413"/>
      <c r="D8" s="414"/>
      <c r="E8" s="232">
        <f>+REKAPITULACIJA_JA733!C42</f>
        <v>0</v>
      </c>
    </row>
    <row r="9" spans="1:6" s="233" customFormat="1" ht="24.95" customHeight="1" x14ac:dyDescent="0.2">
      <c r="A9" s="231" t="s">
        <v>636</v>
      </c>
      <c r="B9" s="412" t="s">
        <v>595</v>
      </c>
      <c r="C9" s="413"/>
      <c r="D9" s="414"/>
      <c r="E9" s="232">
        <f>+REKAPITULACIJA_JA753!C42</f>
        <v>0</v>
      </c>
    </row>
    <row r="10" spans="1:6" s="233" customFormat="1" ht="24.95" customHeight="1" thickBot="1" x14ac:dyDescent="0.25">
      <c r="A10" s="231" t="s">
        <v>638</v>
      </c>
      <c r="B10" s="415" t="s">
        <v>598</v>
      </c>
      <c r="C10" s="416"/>
      <c r="D10" s="417"/>
      <c r="E10" s="232">
        <f>+REKAPITULACIJA_JA29!C42</f>
        <v>0</v>
      </c>
    </row>
    <row r="11" spans="1:6" s="233" customFormat="1" ht="24.95" customHeight="1" thickBot="1" x14ac:dyDescent="0.25">
      <c r="A11" s="404" t="s">
        <v>650</v>
      </c>
      <c r="B11" s="405"/>
      <c r="C11" s="405"/>
      <c r="D11" s="406"/>
      <c r="E11" s="235">
        <f>SUM(E6:E10)</f>
        <v>0</v>
      </c>
    </row>
    <row r="12" spans="1:6" s="225" customFormat="1" ht="15" x14ac:dyDescent="0.2">
      <c r="B12" s="236"/>
      <c r="C12" s="229"/>
      <c r="D12" s="229"/>
      <c r="E12" s="230"/>
      <c r="F12" s="230"/>
    </row>
    <row r="13" spans="1:6" s="225" customFormat="1" ht="15" x14ac:dyDescent="0.2">
      <c r="B13" s="226"/>
      <c r="C13" s="227"/>
      <c r="D13" s="227"/>
    </row>
  </sheetData>
  <sheetProtection password="CFB7" sheet="1" objects="1" scenarios="1"/>
  <mergeCells count="9">
    <mergeCell ref="A1:E1"/>
    <mergeCell ref="A2:E2"/>
    <mergeCell ref="A11:D11"/>
    <mergeCell ref="B5:D5"/>
    <mergeCell ref="B6:D6"/>
    <mergeCell ref="B7:D7"/>
    <mergeCell ref="B8:D8"/>
    <mergeCell ref="B9:D9"/>
    <mergeCell ref="B10:D10"/>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Zeros="0" zoomScaleNormal="100" workbookViewId="0">
      <selection activeCell="C40" sqref="C40"/>
    </sheetView>
  </sheetViews>
  <sheetFormatPr defaultRowHeight="12.75" x14ac:dyDescent="0.2"/>
  <cols>
    <col min="1" max="1" width="40.5703125" customWidth="1"/>
    <col min="2" max="2" width="12.28515625" customWidth="1"/>
    <col min="3" max="3" width="20.7109375" customWidth="1"/>
  </cols>
  <sheetData>
    <row r="1" spans="1:3" x14ac:dyDescent="0.2">
      <c r="A1" s="2" t="s">
        <v>614</v>
      </c>
    </row>
    <row r="3" spans="1:3" ht="15.75" x14ac:dyDescent="0.25">
      <c r="A3" s="103" t="s">
        <v>460</v>
      </c>
    </row>
    <row r="5" spans="1:3" x14ac:dyDescent="0.2">
      <c r="A5" s="2" t="s">
        <v>613</v>
      </c>
      <c r="C5" s="1"/>
    </row>
    <row r="6" spans="1:3" x14ac:dyDescent="0.2">
      <c r="C6" s="1"/>
    </row>
    <row r="7" spans="1:3" x14ac:dyDescent="0.2">
      <c r="A7" s="2" t="s">
        <v>602</v>
      </c>
      <c r="C7" s="1"/>
    </row>
    <row r="8" spans="1:3" x14ac:dyDescent="0.2">
      <c r="A8" t="s">
        <v>603</v>
      </c>
      <c r="C8" s="1">
        <f>'JA 293'!F29</f>
        <v>0</v>
      </c>
    </row>
    <row r="9" spans="1:3" x14ac:dyDescent="0.2">
      <c r="A9" t="s">
        <v>604</v>
      </c>
      <c r="C9" s="1">
        <f>'JA 293'!F48</f>
        <v>0</v>
      </c>
    </row>
    <row r="10" spans="1:3" x14ac:dyDescent="0.2">
      <c r="A10" t="s">
        <v>605</v>
      </c>
      <c r="C10" s="1">
        <f>'JA 293'!F72</f>
        <v>0</v>
      </c>
    </row>
    <row r="11" spans="1:3" x14ac:dyDescent="0.2">
      <c r="A11" t="s">
        <v>606</v>
      </c>
      <c r="C11" s="1">
        <f>'JA 293'!F93</f>
        <v>0</v>
      </c>
    </row>
    <row r="12" spans="1:3" x14ac:dyDescent="0.2">
      <c r="A12" t="s">
        <v>607</v>
      </c>
      <c r="C12" s="1">
        <f>'JA 293'!F102</f>
        <v>0</v>
      </c>
    </row>
    <row r="13" spans="1:3" x14ac:dyDescent="0.2">
      <c r="A13" t="s">
        <v>608</v>
      </c>
      <c r="C13" s="1">
        <f>'JA 293'!F115</f>
        <v>0</v>
      </c>
    </row>
    <row r="14" spans="1:3" ht="13.5" thickBot="1" x14ac:dyDescent="0.25">
      <c r="A14" s="104" t="s">
        <v>609</v>
      </c>
      <c r="B14" s="104"/>
      <c r="C14" s="105">
        <f>'JA 293'!F126</f>
        <v>0</v>
      </c>
    </row>
    <row r="15" spans="1:3" ht="13.5" thickTop="1" x14ac:dyDescent="0.2">
      <c r="A15" s="106" t="s">
        <v>6</v>
      </c>
      <c r="C15" s="107">
        <f>C8+C9+C10+C11+C12+C13+C14</f>
        <v>0</v>
      </c>
    </row>
    <row r="16" spans="1:3" x14ac:dyDescent="0.2">
      <c r="C16" s="1"/>
    </row>
    <row r="17" spans="1:3" x14ac:dyDescent="0.2">
      <c r="A17" s="2" t="s">
        <v>610</v>
      </c>
      <c r="C17" s="1"/>
    </row>
    <row r="18" spans="1:3" ht="13.5" thickBot="1" x14ac:dyDescent="0.25">
      <c r="A18" s="104" t="s">
        <v>611</v>
      </c>
      <c r="B18" s="104"/>
      <c r="C18" s="105">
        <f>'JA 293'!F139</f>
        <v>0</v>
      </c>
    </row>
    <row r="19" spans="1:3" ht="13.5" thickTop="1" x14ac:dyDescent="0.2">
      <c r="A19" s="106" t="s">
        <v>6</v>
      </c>
      <c r="C19" s="107">
        <f>C18</f>
        <v>0</v>
      </c>
    </row>
    <row r="20" spans="1:3" x14ac:dyDescent="0.2">
      <c r="C20" s="1"/>
    </row>
    <row r="21" spans="1:3" x14ac:dyDescent="0.2">
      <c r="A21" s="2" t="s">
        <v>612</v>
      </c>
      <c r="B21" s="2"/>
      <c r="C21" s="107">
        <f>C15+C19</f>
        <v>0</v>
      </c>
    </row>
    <row r="22" spans="1:3" x14ac:dyDescent="0.2">
      <c r="C22" s="1"/>
    </row>
    <row r="23" spans="1:3" x14ac:dyDescent="0.2">
      <c r="A23" s="2" t="s">
        <v>615</v>
      </c>
      <c r="C23" s="1"/>
    </row>
    <row r="24" spans="1:3" x14ac:dyDescent="0.2">
      <c r="A24" s="2"/>
      <c r="C24" s="1"/>
    </row>
    <row r="25" spans="1:3" x14ac:dyDescent="0.2">
      <c r="A25" s="2" t="s">
        <v>602</v>
      </c>
      <c r="C25" s="1"/>
    </row>
    <row r="26" spans="1:3" x14ac:dyDescent="0.2">
      <c r="A26" s="108" t="s">
        <v>617</v>
      </c>
      <c r="C26" s="1">
        <f>'tip 3'!F10</f>
        <v>0</v>
      </c>
    </row>
    <row r="27" spans="1:3" ht="13.5" thickBot="1" x14ac:dyDescent="0.25">
      <c r="A27" s="109" t="s">
        <v>616</v>
      </c>
      <c r="B27" s="104"/>
      <c r="C27" s="105">
        <f>'tip 3'!F25</f>
        <v>0</v>
      </c>
    </row>
    <row r="28" spans="1:3" ht="13.5" thickTop="1" x14ac:dyDescent="0.2">
      <c r="A28" s="106" t="s">
        <v>6</v>
      </c>
      <c r="C28" s="107">
        <f>C26+C27</f>
        <v>0</v>
      </c>
    </row>
    <row r="29" spans="1:3" x14ac:dyDescent="0.2">
      <c r="C29" s="1"/>
    </row>
    <row r="30" spans="1:3" x14ac:dyDescent="0.2">
      <c r="A30" s="2" t="s">
        <v>618</v>
      </c>
      <c r="C30" s="1"/>
    </row>
    <row r="31" spans="1:3" x14ac:dyDescent="0.2">
      <c r="C31" s="1"/>
    </row>
    <row r="32" spans="1:3" x14ac:dyDescent="0.2">
      <c r="A32" s="2" t="s">
        <v>602</v>
      </c>
      <c r="C32" s="1"/>
    </row>
    <row r="33" spans="1:3" x14ac:dyDescent="0.2">
      <c r="A33" s="108" t="s">
        <v>617</v>
      </c>
      <c r="C33" s="1">
        <f>'tip 8'!G10</f>
        <v>0</v>
      </c>
    </row>
    <row r="34" spans="1:3" ht="13.5" thickBot="1" x14ac:dyDescent="0.25">
      <c r="A34" s="109" t="s">
        <v>616</v>
      </c>
      <c r="B34" s="104"/>
      <c r="C34" s="105">
        <f>'tip 8'!G25</f>
        <v>0</v>
      </c>
    </row>
    <row r="35" spans="1:3" ht="13.5" thickTop="1" x14ac:dyDescent="0.2">
      <c r="A35" s="106" t="s">
        <v>6</v>
      </c>
      <c r="B35" s="3"/>
      <c r="C35" s="111">
        <f>C33+C34</f>
        <v>0</v>
      </c>
    </row>
    <row r="36" spans="1:3" x14ac:dyDescent="0.2">
      <c r="A36" s="110"/>
      <c r="B36" s="110"/>
      <c r="C36" s="111"/>
    </row>
    <row r="37" spans="1:3" x14ac:dyDescent="0.2">
      <c r="A37" s="220" t="s">
        <v>640</v>
      </c>
      <c r="B37" s="110"/>
      <c r="C37" s="221">
        <f>(C9+C10+C11+C12+C13+C14+C18+C26+C27+C33+C34)*0.1</f>
        <v>0</v>
      </c>
    </row>
    <row r="38" spans="1:3" x14ac:dyDescent="0.2">
      <c r="C38" s="1"/>
    </row>
    <row r="39" spans="1:3" ht="13.5" thickBot="1" x14ac:dyDescent="0.25">
      <c r="A39" s="418" t="s">
        <v>619</v>
      </c>
      <c r="B39" s="418"/>
    </row>
    <row r="40" spans="1:3" ht="13.5" thickBot="1" x14ac:dyDescent="0.25">
      <c r="A40" s="418"/>
      <c r="B40" s="418"/>
      <c r="C40" s="357">
        <f>C21+C28+C35+C37</f>
        <v>0</v>
      </c>
    </row>
  </sheetData>
  <sheetProtection password="CFB7" sheet="1" objects="1" scenarios="1"/>
  <mergeCells count="1">
    <mergeCell ref="A39:B40"/>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showZeros="0" zoomScaleNormal="100" workbookViewId="0">
      <selection activeCell="E13" sqref="E13"/>
    </sheetView>
  </sheetViews>
  <sheetFormatPr defaultRowHeight="12.75" x14ac:dyDescent="0.2"/>
  <cols>
    <col min="1" max="1" width="6" style="121" bestFit="1" customWidth="1"/>
    <col min="2" max="2" width="36.7109375" style="132" customWidth="1"/>
    <col min="3" max="3" width="8.5703125" style="124" customWidth="1"/>
    <col min="4" max="4" width="4.7109375" style="124" bestFit="1" customWidth="1"/>
    <col min="5" max="5" width="12" style="133" customWidth="1"/>
    <col min="6" max="6" width="13.7109375" style="123" customWidth="1"/>
    <col min="7" max="16384" width="9.140625" style="124"/>
  </cols>
  <sheetData>
    <row r="1" spans="1:6" s="118" customFormat="1" ht="15.75" x14ac:dyDescent="0.25">
      <c r="A1" s="114" t="s">
        <v>4</v>
      </c>
      <c r="B1" s="103" t="s">
        <v>461</v>
      </c>
      <c r="C1" s="115"/>
      <c r="D1" s="115"/>
      <c r="E1" s="116"/>
      <c r="F1" s="117"/>
    </row>
    <row r="2" spans="1:6" s="118" customFormat="1" ht="15.75" x14ac:dyDescent="0.25">
      <c r="A2" s="114" t="s">
        <v>462</v>
      </c>
      <c r="B2" s="103" t="s">
        <v>9</v>
      </c>
      <c r="C2" s="115"/>
      <c r="D2" s="115"/>
      <c r="E2" s="116"/>
      <c r="F2" s="117"/>
    </row>
    <row r="3" spans="1:6" s="118" customFormat="1" ht="15.75" x14ac:dyDescent="0.25">
      <c r="A3" s="114" t="s">
        <v>630</v>
      </c>
      <c r="B3" s="103" t="s">
        <v>460</v>
      </c>
      <c r="C3" s="115"/>
      <c r="D3" s="115"/>
      <c r="E3" s="116"/>
      <c r="F3" s="117"/>
    </row>
    <row r="4" spans="1:6" x14ac:dyDescent="0.2">
      <c r="A4" s="119"/>
      <c r="B4" s="120"/>
      <c r="C4" s="121"/>
      <c r="D4" s="121"/>
      <c r="E4" s="122"/>
    </row>
    <row r="5" spans="1:6" ht="76.5" x14ac:dyDescent="0.2">
      <c r="A5" s="125" t="s">
        <v>463</v>
      </c>
      <c r="B5" s="126" t="s">
        <v>464</v>
      </c>
      <c r="C5" s="127" t="s">
        <v>465</v>
      </c>
      <c r="D5" s="128" t="s">
        <v>466</v>
      </c>
      <c r="E5" s="129" t="s">
        <v>467</v>
      </c>
      <c r="F5" s="130" t="s">
        <v>468</v>
      </c>
    </row>
    <row r="6" spans="1:6" x14ac:dyDescent="0.2">
      <c r="A6" s="131">
        <v>1</v>
      </c>
    </row>
    <row r="7" spans="1:6" s="140" customFormat="1" x14ac:dyDescent="0.2">
      <c r="A7" s="134" t="s">
        <v>469</v>
      </c>
      <c r="B7" s="135" t="s">
        <v>9</v>
      </c>
      <c r="C7" s="136"/>
      <c r="D7" s="137"/>
      <c r="E7" s="138"/>
      <c r="F7" s="139"/>
    </row>
    <row r="8" spans="1:6" s="140" customFormat="1" x14ac:dyDescent="0.2">
      <c r="A8" s="134" t="s">
        <v>470</v>
      </c>
      <c r="B8" s="135" t="s">
        <v>471</v>
      </c>
      <c r="C8" s="136"/>
      <c r="D8" s="137"/>
      <c r="E8" s="138"/>
      <c r="F8" s="139"/>
    </row>
    <row r="9" spans="1:6" s="140" customFormat="1" ht="76.5" x14ac:dyDescent="0.2">
      <c r="A9" s="134"/>
      <c r="B9" s="141" t="s">
        <v>472</v>
      </c>
      <c r="C9" s="136"/>
      <c r="D9" s="137"/>
      <c r="E9" s="138"/>
      <c r="F9" s="139"/>
    </row>
    <row r="10" spans="1:6" s="140" customFormat="1" x14ac:dyDescent="0.2">
      <c r="A10" s="134"/>
      <c r="B10" s="141"/>
      <c r="C10" s="136"/>
      <c r="D10" s="137"/>
      <c r="E10" s="138"/>
      <c r="F10" s="139"/>
    </row>
    <row r="11" spans="1:6" s="140" customFormat="1" x14ac:dyDescent="0.2">
      <c r="A11" s="134">
        <v>1</v>
      </c>
      <c r="B11" s="135" t="s">
        <v>473</v>
      </c>
      <c r="C11" s="136"/>
      <c r="D11" s="137"/>
      <c r="E11" s="138"/>
      <c r="F11" s="139"/>
    </row>
    <row r="12" spans="1:6" s="140" customFormat="1" x14ac:dyDescent="0.2">
      <c r="A12" s="142"/>
      <c r="B12" s="143" t="s">
        <v>474</v>
      </c>
      <c r="F12" s="144"/>
    </row>
    <row r="13" spans="1:6" s="140" customFormat="1" x14ac:dyDescent="0.2">
      <c r="A13" s="134"/>
      <c r="B13" s="141"/>
      <c r="C13" s="136">
        <f>21*2</f>
        <v>42</v>
      </c>
      <c r="D13" s="137" t="s">
        <v>2</v>
      </c>
      <c r="E13" s="165"/>
      <c r="F13" s="139">
        <f>C13*E13</f>
        <v>0</v>
      </c>
    </row>
    <row r="14" spans="1:6" s="140" customFormat="1" x14ac:dyDescent="0.2">
      <c r="A14" s="134">
        <v>2</v>
      </c>
      <c r="B14" s="135" t="s">
        <v>475</v>
      </c>
      <c r="C14" s="136"/>
      <c r="D14" s="137"/>
      <c r="E14" s="138"/>
      <c r="F14" s="139"/>
    </row>
    <row r="15" spans="1:6" s="140" customFormat="1" ht="38.25" x14ac:dyDescent="0.2">
      <c r="A15" s="142"/>
      <c r="B15" s="143" t="s">
        <v>476</v>
      </c>
      <c r="F15" s="144"/>
    </row>
    <row r="16" spans="1:6" s="140" customFormat="1" x14ac:dyDescent="0.2">
      <c r="A16" s="134"/>
      <c r="B16" s="141"/>
      <c r="C16" s="136">
        <v>27.54</v>
      </c>
      <c r="D16" s="137" t="s">
        <v>1</v>
      </c>
      <c r="E16" s="165"/>
      <c r="F16" s="139">
        <f>C16*E16</f>
        <v>0</v>
      </c>
    </row>
    <row r="17" spans="1:6" s="140" customFormat="1" x14ac:dyDescent="0.2">
      <c r="A17" s="134">
        <v>3</v>
      </c>
      <c r="B17" s="135" t="s">
        <v>477</v>
      </c>
      <c r="C17" s="136"/>
      <c r="D17" s="137"/>
      <c r="E17" s="138"/>
      <c r="F17" s="139"/>
    </row>
    <row r="18" spans="1:6" s="140" customFormat="1" ht="51" x14ac:dyDescent="0.2">
      <c r="A18" s="142"/>
      <c r="B18" s="141" t="s">
        <v>478</v>
      </c>
      <c r="F18" s="144"/>
    </row>
    <row r="19" spans="1:6" s="140" customFormat="1" x14ac:dyDescent="0.2">
      <c r="A19" s="134"/>
      <c r="B19" s="141"/>
      <c r="C19" s="136">
        <v>6</v>
      </c>
      <c r="D19" s="145" t="s">
        <v>10</v>
      </c>
      <c r="E19" s="165"/>
      <c r="F19" s="139">
        <f>C19*E19</f>
        <v>0</v>
      </c>
    </row>
    <row r="20" spans="1:6" s="140" customFormat="1" x14ac:dyDescent="0.2">
      <c r="A20" s="134">
        <v>4</v>
      </c>
      <c r="B20" s="135" t="s">
        <v>479</v>
      </c>
      <c r="C20" s="136"/>
      <c r="D20" s="137"/>
      <c r="E20" s="138"/>
      <c r="F20" s="139"/>
    </row>
    <row r="21" spans="1:6" s="140" customFormat="1" ht="63.75" x14ac:dyDescent="0.2">
      <c r="A21" s="146"/>
      <c r="B21" s="141" t="s">
        <v>480</v>
      </c>
      <c r="F21" s="144"/>
    </row>
    <row r="22" spans="1:6" s="140" customFormat="1" x14ac:dyDescent="0.2">
      <c r="A22" s="146"/>
      <c r="B22" s="141"/>
      <c r="C22" s="136">
        <v>1</v>
      </c>
      <c r="D22" s="137" t="s">
        <v>11</v>
      </c>
      <c r="E22" s="165"/>
      <c r="F22" s="139">
        <f>C22*E22</f>
        <v>0</v>
      </c>
    </row>
    <row r="23" spans="1:6" s="140" customFormat="1" x14ac:dyDescent="0.2">
      <c r="A23" s="134">
        <v>5</v>
      </c>
      <c r="B23" s="135" t="s">
        <v>481</v>
      </c>
      <c r="C23" s="136"/>
      <c r="D23" s="137"/>
      <c r="E23" s="138"/>
      <c r="F23" s="139"/>
    </row>
    <row r="24" spans="1:6" s="140" customFormat="1" ht="63.75" x14ac:dyDescent="0.2">
      <c r="A24" s="134"/>
      <c r="B24" s="141" t="s">
        <v>482</v>
      </c>
      <c r="F24" s="144"/>
    </row>
    <row r="25" spans="1:6" s="140" customFormat="1" x14ac:dyDescent="0.2">
      <c r="A25" s="134"/>
      <c r="B25" s="141"/>
      <c r="C25" s="136">
        <v>0.72</v>
      </c>
      <c r="D25" s="137" t="s">
        <v>3</v>
      </c>
      <c r="E25" s="165"/>
      <c r="F25" s="139">
        <f>C25*E25</f>
        <v>0</v>
      </c>
    </row>
    <row r="26" spans="1:6" s="140" customFormat="1" x14ac:dyDescent="0.2">
      <c r="A26" s="134">
        <v>6</v>
      </c>
      <c r="B26" s="135" t="s">
        <v>483</v>
      </c>
      <c r="C26" s="136"/>
      <c r="D26" s="137"/>
      <c r="E26" s="138"/>
      <c r="F26" s="139"/>
    </row>
    <row r="27" spans="1:6" s="140" customFormat="1" ht="38.25" x14ac:dyDescent="0.2">
      <c r="A27" s="134"/>
      <c r="B27" s="141" t="s">
        <v>484</v>
      </c>
      <c r="F27" s="144"/>
    </row>
    <row r="28" spans="1:6" s="140" customFormat="1" ht="13.5" thickBot="1" x14ac:dyDescent="0.25">
      <c r="A28" s="147"/>
      <c r="B28" s="148"/>
      <c r="C28" s="149">
        <v>1</v>
      </c>
      <c r="D28" s="150" t="s">
        <v>11</v>
      </c>
      <c r="E28" s="166"/>
      <c r="F28" s="152">
        <f>C28*E28</f>
        <v>0</v>
      </c>
    </row>
    <row r="29" spans="1:6" s="140" customFormat="1" ht="13.5" thickTop="1" x14ac:dyDescent="0.2">
      <c r="A29" s="358"/>
      <c r="B29" s="359" t="s">
        <v>6</v>
      </c>
      <c r="C29" s="360"/>
      <c r="D29" s="361"/>
      <c r="E29" s="362"/>
      <c r="F29" s="363">
        <f>SUM(F13:F28)</f>
        <v>0</v>
      </c>
    </row>
    <row r="30" spans="1:6" s="140" customFormat="1" x14ac:dyDescent="0.2">
      <c r="A30" s="134"/>
      <c r="B30" s="141"/>
      <c r="C30" s="153"/>
      <c r="D30" s="137"/>
      <c r="E30" s="138"/>
      <c r="F30" s="154"/>
    </row>
    <row r="31" spans="1:6" s="140" customFormat="1" x14ac:dyDescent="0.2">
      <c r="A31" s="134"/>
      <c r="B31" s="141"/>
      <c r="C31" s="153"/>
      <c r="D31" s="137"/>
      <c r="E31" s="138"/>
      <c r="F31" s="154"/>
    </row>
    <row r="32" spans="1:6" s="140" customFormat="1" x14ac:dyDescent="0.2">
      <c r="A32" s="134"/>
      <c r="B32" s="141"/>
      <c r="C32" s="153"/>
      <c r="D32" s="137"/>
      <c r="E32" s="138"/>
      <c r="F32" s="154"/>
    </row>
    <row r="33" spans="1:6" s="140" customFormat="1" x14ac:dyDescent="0.2">
      <c r="A33" s="134"/>
      <c r="B33" s="141"/>
      <c r="C33" s="153"/>
      <c r="D33" s="137"/>
      <c r="E33" s="138"/>
      <c r="F33" s="154"/>
    </row>
    <row r="34" spans="1:6" s="140" customFormat="1" x14ac:dyDescent="0.2">
      <c r="A34" s="134" t="s">
        <v>485</v>
      </c>
      <c r="B34" s="135" t="s">
        <v>5</v>
      </c>
      <c r="C34" s="153"/>
      <c r="D34" s="137"/>
      <c r="E34" s="138"/>
      <c r="F34" s="139"/>
    </row>
    <row r="35" spans="1:6" s="140" customFormat="1" ht="102" x14ac:dyDescent="0.2">
      <c r="A35" s="134"/>
      <c r="B35" s="143" t="s">
        <v>486</v>
      </c>
      <c r="C35" s="153"/>
      <c r="D35" s="137"/>
      <c r="E35" s="138"/>
      <c r="F35" s="139"/>
    </row>
    <row r="36" spans="1:6" s="140" customFormat="1" x14ac:dyDescent="0.2">
      <c r="A36" s="134">
        <v>1</v>
      </c>
      <c r="B36" s="135" t="s">
        <v>487</v>
      </c>
      <c r="C36" s="153"/>
      <c r="D36" s="137"/>
      <c r="E36" s="138"/>
      <c r="F36" s="139"/>
    </row>
    <row r="37" spans="1:6" s="140" customFormat="1" ht="63.75" x14ac:dyDescent="0.2">
      <c r="A37" s="142"/>
      <c r="B37" s="141" t="s">
        <v>488</v>
      </c>
      <c r="F37" s="144"/>
    </row>
    <row r="38" spans="1:6" s="140" customFormat="1" x14ac:dyDescent="0.2">
      <c r="A38" s="134"/>
      <c r="B38" s="141"/>
      <c r="C38" s="136">
        <f>27.54*0.35+23.36*0.4-C41</f>
        <v>16.982999999999997</v>
      </c>
      <c r="D38" s="137" t="s">
        <v>3</v>
      </c>
      <c r="E38" s="165"/>
      <c r="F38" s="139">
        <f>C38*E38</f>
        <v>0</v>
      </c>
    </row>
    <row r="39" spans="1:6" s="140" customFormat="1" x14ac:dyDescent="0.2">
      <c r="A39" s="134">
        <v>2</v>
      </c>
      <c r="B39" s="135" t="s">
        <v>489</v>
      </c>
      <c r="C39" s="153"/>
      <c r="D39" s="137"/>
      <c r="E39" s="138"/>
      <c r="F39" s="139"/>
    </row>
    <row r="40" spans="1:6" s="140" customFormat="1" ht="51" x14ac:dyDescent="0.2">
      <c r="A40" s="142"/>
      <c r="B40" s="141" t="s">
        <v>490</v>
      </c>
      <c r="F40" s="144"/>
    </row>
    <row r="41" spans="1:6" s="140" customFormat="1" x14ac:dyDescent="0.2">
      <c r="A41" s="134"/>
      <c r="B41" s="141"/>
      <c r="C41" s="136">
        <v>2</v>
      </c>
      <c r="D41" s="137" t="s">
        <v>3</v>
      </c>
      <c r="E41" s="165"/>
      <c r="F41" s="139">
        <f>C41*E41</f>
        <v>0</v>
      </c>
    </row>
    <row r="42" spans="1:6" s="140" customFormat="1" x14ac:dyDescent="0.2">
      <c r="A42" s="134">
        <v>3</v>
      </c>
      <c r="B42" s="135" t="s">
        <v>491</v>
      </c>
      <c r="C42" s="153"/>
      <c r="D42" s="137"/>
      <c r="E42" s="138"/>
      <c r="F42" s="139"/>
    </row>
    <row r="43" spans="1:6" s="140" customFormat="1" ht="63.75" x14ac:dyDescent="0.2">
      <c r="A43" s="142"/>
      <c r="B43" s="141" t="s">
        <v>492</v>
      </c>
      <c r="F43" s="144"/>
    </row>
    <row r="44" spans="1:6" s="140" customFormat="1" x14ac:dyDescent="0.2">
      <c r="A44" s="142"/>
      <c r="B44" s="141"/>
      <c r="C44" s="136">
        <f>+C38+C41</f>
        <v>18.982999999999997</v>
      </c>
      <c r="D44" s="137" t="s">
        <v>3</v>
      </c>
      <c r="E44" s="165"/>
      <c r="F44" s="139">
        <f>C44*E44</f>
        <v>0</v>
      </c>
    </row>
    <row r="45" spans="1:6" s="140" customFormat="1" x14ac:dyDescent="0.2">
      <c r="A45" s="134">
        <v>4</v>
      </c>
      <c r="B45" s="135" t="s">
        <v>493</v>
      </c>
      <c r="C45" s="136"/>
      <c r="D45" s="137"/>
      <c r="E45" s="138"/>
      <c r="F45" s="139"/>
    </row>
    <row r="46" spans="1:6" s="140" customFormat="1" ht="25.5" x14ac:dyDescent="0.2">
      <c r="A46" s="134"/>
      <c r="B46" s="141" t="s">
        <v>494</v>
      </c>
      <c r="C46" s="136"/>
      <c r="D46" s="137"/>
      <c r="E46" s="138"/>
      <c r="F46" s="139"/>
    </row>
    <row r="47" spans="1:6" s="140" customFormat="1" ht="13.5" thickBot="1" x14ac:dyDescent="0.25">
      <c r="A47" s="147"/>
      <c r="B47" s="148"/>
      <c r="C47" s="155">
        <f>+C38+C41</f>
        <v>18.982999999999997</v>
      </c>
      <c r="D47" s="156" t="s">
        <v>3</v>
      </c>
      <c r="E47" s="166"/>
      <c r="F47" s="152">
        <f>C47*E47</f>
        <v>0</v>
      </c>
    </row>
    <row r="48" spans="1:6" s="140" customFormat="1" ht="13.5" thickTop="1" x14ac:dyDescent="0.2">
      <c r="A48" s="358"/>
      <c r="B48" s="359" t="s">
        <v>6</v>
      </c>
      <c r="C48" s="360"/>
      <c r="D48" s="361"/>
      <c r="E48" s="362"/>
      <c r="F48" s="363">
        <f>SUM(F38:F47)</f>
        <v>0</v>
      </c>
    </row>
    <row r="49" spans="1:6" s="140" customFormat="1" x14ac:dyDescent="0.2">
      <c r="A49" s="134"/>
      <c r="B49" s="141"/>
      <c r="C49" s="153"/>
      <c r="D49" s="137"/>
      <c r="E49" s="138"/>
      <c r="F49" s="144"/>
    </row>
    <row r="50" spans="1:6" s="140" customFormat="1" x14ac:dyDescent="0.2">
      <c r="A50" s="134" t="s">
        <v>495</v>
      </c>
      <c r="B50" s="135" t="s">
        <v>496</v>
      </c>
      <c r="C50" s="136"/>
      <c r="D50" s="137"/>
      <c r="E50" s="138"/>
      <c r="F50" s="139"/>
    </row>
    <row r="51" spans="1:6" s="140" customFormat="1" x14ac:dyDescent="0.2">
      <c r="A51" s="134">
        <v>1</v>
      </c>
      <c r="B51" s="135" t="s">
        <v>497</v>
      </c>
      <c r="C51" s="136"/>
      <c r="D51" s="137"/>
      <c r="E51" s="138"/>
      <c r="F51" s="139"/>
    </row>
    <row r="52" spans="1:6" s="140" customFormat="1" ht="51" x14ac:dyDescent="0.2">
      <c r="A52" s="134"/>
      <c r="B52" s="141" t="s">
        <v>498</v>
      </c>
      <c r="C52" s="136"/>
      <c r="D52" s="137"/>
      <c r="E52" s="138"/>
      <c r="F52" s="139"/>
    </row>
    <row r="53" spans="1:6" s="140" customFormat="1" x14ac:dyDescent="0.2">
      <c r="A53" s="134"/>
      <c r="B53" s="141"/>
      <c r="C53" s="136">
        <v>1.52</v>
      </c>
      <c r="D53" s="137" t="s">
        <v>1</v>
      </c>
      <c r="E53" s="165"/>
      <c r="F53" s="139">
        <f>C53*E53</f>
        <v>0</v>
      </c>
    </row>
    <row r="54" spans="1:6" s="140" customFormat="1" x14ac:dyDescent="0.2">
      <c r="A54" s="134">
        <v>2</v>
      </c>
      <c r="B54" s="135" t="s">
        <v>499</v>
      </c>
      <c r="C54" s="136"/>
      <c r="D54" s="137"/>
      <c r="E54" s="138"/>
      <c r="F54" s="139"/>
    </row>
    <row r="55" spans="1:6" s="140" customFormat="1" ht="63.75" x14ac:dyDescent="0.2">
      <c r="A55" s="134"/>
      <c r="B55" s="141" t="s">
        <v>500</v>
      </c>
      <c r="C55" s="136"/>
      <c r="D55" s="137"/>
      <c r="E55" s="138"/>
      <c r="F55" s="139"/>
    </row>
    <row r="56" spans="1:6" s="140" customFormat="1" x14ac:dyDescent="0.2">
      <c r="A56" s="134"/>
      <c r="B56" s="141"/>
      <c r="C56" s="136">
        <v>1</v>
      </c>
      <c r="D56" s="137" t="s">
        <v>11</v>
      </c>
      <c r="E56" s="165"/>
      <c r="F56" s="139">
        <f>C56*E56</f>
        <v>0</v>
      </c>
    </row>
    <row r="57" spans="1:6" s="140" customFormat="1" x14ac:dyDescent="0.2">
      <c r="A57" s="134"/>
      <c r="B57" s="141"/>
      <c r="C57" s="136"/>
      <c r="D57" s="137"/>
      <c r="E57" s="165"/>
      <c r="F57" s="139"/>
    </row>
    <row r="58" spans="1:6" s="140" customFormat="1" x14ac:dyDescent="0.2">
      <c r="A58" s="134"/>
      <c r="B58" s="141"/>
      <c r="C58" s="136"/>
      <c r="D58" s="137"/>
      <c r="E58" s="165"/>
      <c r="F58" s="139"/>
    </row>
    <row r="59" spans="1:6" s="140" customFormat="1" x14ac:dyDescent="0.2">
      <c r="A59" s="134"/>
      <c r="B59" s="141"/>
      <c r="C59" s="136"/>
      <c r="D59" s="137"/>
      <c r="E59" s="165"/>
      <c r="F59" s="139"/>
    </row>
    <row r="60" spans="1:6" s="140" customFormat="1" x14ac:dyDescent="0.2">
      <c r="A60" s="134">
        <v>3</v>
      </c>
      <c r="B60" s="135" t="s">
        <v>501</v>
      </c>
      <c r="C60" s="136"/>
      <c r="D60" s="137"/>
      <c r="E60" s="138"/>
      <c r="F60" s="139"/>
    </row>
    <row r="61" spans="1:6" s="140" customFormat="1" ht="51" x14ac:dyDescent="0.2">
      <c r="A61" s="134"/>
      <c r="B61" s="141" t="s">
        <v>502</v>
      </c>
      <c r="C61" s="136"/>
      <c r="D61" s="137"/>
      <c r="E61" s="138"/>
      <c r="F61" s="139"/>
    </row>
    <row r="62" spans="1:6" s="140" customFormat="1" x14ac:dyDescent="0.2">
      <c r="A62" s="134"/>
      <c r="B62" s="141"/>
      <c r="C62" s="136">
        <f>+C19</f>
        <v>6</v>
      </c>
      <c r="D62" s="145" t="s">
        <v>503</v>
      </c>
      <c r="E62" s="165"/>
      <c r="F62" s="139">
        <f>C62*E62</f>
        <v>0</v>
      </c>
    </row>
    <row r="63" spans="1:6" s="140" customFormat="1" x14ac:dyDescent="0.2">
      <c r="A63" s="134">
        <v>4</v>
      </c>
      <c r="B63" s="135" t="s">
        <v>504</v>
      </c>
      <c r="C63" s="136"/>
      <c r="D63" s="137"/>
      <c r="E63" s="138"/>
      <c r="F63" s="139"/>
    </row>
    <row r="64" spans="1:6" s="140" customFormat="1" ht="54.6" customHeight="1" x14ac:dyDescent="0.2">
      <c r="A64" s="134"/>
      <c r="B64" s="141" t="s">
        <v>505</v>
      </c>
      <c r="C64" s="136"/>
      <c r="D64" s="137"/>
      <c r="E64" s="138"/>
      <c r="F64" s="139"/>
    </row>
    <row r="65" spans="1:6" s="140" customFormat="1" x14ac:dyDescent="0.2">
      <c r="A65" s="134"/>
      <c r="B65" s="141"/>
      <c r="C65" s="136">
        <v>8.01</v>
      </c>
      <c r="D65" s="137" t="s">
        <v>1</v>
      </c>
      <c r="E65" s="165"/>
      <c r="F65" s="139">
        <f>C65*E65</f>
        <v>0</v>
      </c>
    </row>
    <row r="66" spans="1:6" s="157" customFormat="1" x14ac:dyDescent="0.2">
      <c r="A66" s="134">
        <v>5</v>
      </c>
      <c r="B66" s="135" t="s">
        <v>506</v>
      </c>
      <c r="C66" s="136"/>
      <c r="D66" s="137"/>
      <c r="E66" s="138"/>
      <c r="F66" s="139"/>
    </row>
    <row r="67" spans="1:6" s="157" customFormat="1" x14ac:dyDescent="0.2">
      <c r="A67" s="134"/>
      <c r="B67" s="141" t="s">
        <v>507</v>
      </c>
      <c r="C67" s="136"/>
      <c r="D67" s="137"/>
      <c r="E67" s="138"/>
      <c r="F67" s="139"/>
    </row>
    <row r="68" spans="1:6" s="157" customFormat="1" x14ac:dyDescent="0.2">
      <c r="A68" s="134"/>
      <c r="B68" s="141"/>
      <c r="C68" s="136">
        <f>+C65</f>
        <v>8.01</v>
      </c>
      <c r="D68" s="137" t="s">
        <v>1</v>
      </c>
      <c r="E68" s="165"/>
      <c r="F68" s="139">
        <f>C68*E68</f>
        <v>0</v>
      </c>
    </row>
    <row r="69" spans="1:6" s="157" customFormat="1" x14ac:dyDescent="0.2">
      <c r="A69" s="134">
        <v>6</v>
      </c>
      <c r="B69" s="135" t="s">
        <v>508</v>
      </c>
      <c r="C69" s="136"/>
      <c r="D69" s="137"/>
      <c r="E69" s="138"/>
      <c r="F69" s="139"/>
    </row>
    <row r="70" spans="1:6" s="157" customFormat="1" x14ac:dyDescent="0.2">
      <c r="A70" s="134"/>
      <c r="B70" s="141" t="s">
        <v>509</v>
      </c>
      <c r="C70" s="136"/>
      <c r="D70" s="137"/>
      <c r="E70" s="138"/>
      <c r="F70" s="139"/>
    </row>
    <row r="71" spans="1:6" s="140" customFormat="1" ht="13.5" thickBot="1" x14ac:dyDescent="0.25">
      <c r="A71" s="147"/>
      <c r="B71" s="148"/>
      <c r="C71" s="149">
        <v>5</v>
      </c>
      <c r="D71" s="156" t="s">
        <v>8</v>
      </c>
      <c r="E71" s="166"/>
      <c r="F71" s="152">
        <f>C71*E71</f>
        <v>0</v>
      </c>
    </row>
    <row r="72" spans="1:6" s="140" customFormat="1" ht="13.5" thickTop="1" x14ac:dyDescent="0.2">
      <c r="A72" s="358"/>
      <c r="B72" s="359" t="s">
        <v>6</v>
      </c>
      <c r="C72" s="364"/>
      <c r="D72" s="361"/>
      <c r="E72" s="362"/>
      <c r="F72" s="363">
        <f>SUM(F53:F71)</f>
        <v>0</v>
      </c>
    </row>
    <row r="73" spans="1:6" s="140" customFormat="1" x14ac:dyDescent="0.2">
      <c r="A73" s="134"/>
      <c r="B73" s="141"/>
      <c r="C73" s="136"/>
      <c r="D73" s="137"/>
      <c r="E73" s="138"/>
      <c r="F73" s="144"/>
    </row>
    <row r="74" spans="1:6" s="140" customFormat="1" x14ac:dyDescent="0.2">
      <c r="A74" s="134" t="s">
        <v>510</v>
      </c>
      <c r="B74" s="135" t="s">
        <v>511</v>
      </c>
      <c r="C74" s="136"/>
      <c r="D74" s="137"/>
      <c r="E74" s="138"/>
      <c r="F74" s="139"/>
    </row>
    <row r="75" spans="1:6" s="140" customFormat="1" ht="89.25" x14ac:dyDescent="0.2">
      <c r="A75" s="134"/>
      <c r="B75" s="141" t="s">
        <v>512</v>
      </c>
      <c r="C75" s="136"/>
      <c r="D75" s="137"/>
      <c r="E75" s="138"/>
      <c r="F75" s="139"/>
    </row>
    <row r="76" spans="1:6" s="140" customFormat="1" x14ac:dyDescent="0.2">
      <c r="A76" s="134"/>
      <c r="B76" s="141"/>
      <c r="C76" s="136"/>
      <c r="D76" s="137"/>
      <c r="E76" s="158"/>
      <c r="F76" s="159"/>
    </row>
    <row r="77" spans="1:6" s="140" customFormat="1" ht="25.5" x14ac:dyDescent="0.2">
      <c r="A77" s="134">
        <v>1</v>
      </c>
      <c r="B77" s="135" t="s">
        <v>513</v>
      </c>
      <c r="C77" s="136"/>
      <c r="D77" s="137"/>
      <c r="E77" s="158"/>
      <c r="F77" s="159"/>
    </row>
    <row r="78" spans="1:6" s="140" customFormat="1" ht="93.75" customHeight="1" x14ac:dyDescent="0.2">
      <c r="A78" s="134"/>
      <c r="B78" s="141" t="s">
        <v>514</v>
      </c>
      <c r="C78" s="136"/>
      <c r="D78" s="137"/>
      <c r="E78" s="158"/>
      <c r="F78" s="159"/>
    </row>
    <row r="79" spans="1:6" s="140" customFormat="1" x14ac:dyDescent="0.2">
      <c r="A79" s="134"/>
      <c r="B79" s="141"/>
      <c r="C79" s="136">
        <v>3.84</v>
      </c>
      <c r="D79" s="137" t="s">
        <v>1</v>
      </c>
      <c r="E79" s="165"/>
      <c r="F79" s="139">
        <f>C79*E79</f>
        <v>0</v>
      </c>
    </row>
    <row r="80" spans="1:6" s="140" customFormat="1" x14ac:dyDescent="0.2">
      <c r="A80" s="134">
        <v>2</v>
      </c>
      <c r="B80" s="135" t="s">
        <v>515</v>
      </c>
      <c r="C80" s="136"/>
      <c r="D80" s="137"/>
      <c r="E80" s="138"/>
      <c r="F80" s="139"/>
    </row>
    <row r="81" spans="1:6" s="140" customFormat="1" ht="38.25" x14ac:dyDescent="0.2">
      <c r="A81" s="134"/>
      <c r="B81" s="141" t="s">
        <v>516</v>
      </c>
      <c r="C81" s="136"/>
      <c r="D81" s="137"/>
      <c r="E81" s="138"/>
      <c r="F81" s="139"/>
    </row>
    <row r="82" spans="1:6" s="140" customFormat="1" x14ac:dyDescent="0.2">
      <c r="A82" s="134"/>
      <c r="B82" s="141"/>
      <c r="C82" s="136">
        <v>1.83</v>
      </c>
      <c r="D82" s="145" t="s">
        <v>1</v>
      </c>
      <c r="E82" s="165"/>
      <c r="F82" s="139">
        <f>C82*E82</f>
        <v>0</v>
      </c>
    </row>
    <row r="83" spans="1:6" s="140" customFormat="1" x14ac:dyDescent="0.2">
      <c r="A83" s="134"/>
      <c r="B83" s="141"/>
      <c r="C83" s="136"/>
      <c r="D83" s="145"/>
      <c r="E83" s="165"/>
      <c r="F83" s="139"/>
    </row>
    <row r="84" spans="1:6" s="140" customFormat="1" x14ac:dyDescent="0.2">
      <c r="A84" s="134"/>
      <c r="B84" s="141"/>
      <c r="C84" s="136"/>
      <c r="D84" s="145"/>
      <c r="E84" s="165"/>
      <c r="F84" s="139"/>
    </row>
    <row r="85" spans="1:6" s="140" customFormat="1" x14ac:dyDescent="0.2">
      <c r="A85" s="134"/>
      <c r="B85" s="141"/>
      <c r="C85" s="136"/>
      <c r="D85" s="145"/>
      <c r="E85" s="165"/>
      <c r="F85" s="139"/>
    </row>
    <row r="86" spans="1:6" s="140" customFormat="1" x14ac:dyDescent="0.2">
      <c r="A86" s="134"/>
      <c r="B86" s="141"/>
      <c r="C86" s="136"/>
      <c r="D86" s="145"/>
      <c r="E86" s="165"/>
      <c r="F86" s="139"/>
    </row>
    <row r="87" spans="1:6" s="140" customFormat="1" x14ac:dyDescent="0.2">
      <c r="A87" s="134"/>
      <c r="B87" s="141"/>
      <c r="C87" s="136"/>
      <c r="D87" s="145"/>
      <c r="E87" s="165"/>
      <c r="F87" s="139"/>
    </row>
    <row r="88" spans="1:6" s="140" customFormat="1" x14ac:dyDescent="0.2">
      <c r="A88" s="134"/>
      <c r="B88" s="141"/>
      <c r="C88" s="136"/>
      <c r="D88" s="145"/>
      <c r="E88" s="165"/>
      <c r="F88" s="139"/>
    </row>
    <row r="89" spans="1:6" s="140" customFormat="1" x14ac:dyDescent="0.2">
      <c r="A89" s="134"/>
      <c r="B89" s="141"/>
      <c r="C89" s="136"/>
      <c r="D89" s="145"/>
      <c r="E89" s="165"/>
      <c r="F89" s="139"/>
    </row>
    <row r="90" spans="1:6" s="140" customFormat="1" x14ac:dyDescent="0.2">
      <c r="A90" s="134">
        <v>3</v>
      </c>
      <c r="B90" s="135" t="s">
        <v>517</v>
      </c>
      <c r="C90" s="136"/>
      <c r="D90" s="137"/>
      <c r="E90" s="138"/>
      <c r="F90" s="139"/>
    </row>
    <row r="91" spans="1:6" s="140" customFormat="1" ht="76.5" x14ac:dyDescent="0.2">
      <c r="A91" s="134"/>
      <c r="B91" s="141" t="s">
        <v>518</v>
      </c>
      <c r="C91" s="136"/>
      <c r="D91" s="137"/>
      <c r="E91" s="138"/>
      <c r="F91" s="139"/>
    </row>
    <row r="92" spans="1:6" s="140" customFormat="1" ht="13.5" thickBot="1" x14ac:dyDescent="0.25">
      <c r="A92" s="147"/>
      <c r="B92" s="148"/>
      <c r="C92" s="149">
        <v>2.76</v>
      </c>
      <c r="D92" s="150" t="s">
        <v>1</v>
      </c>
      <c r="E92" s="166"/>
      <c r="F92" s="152">
        <f>C92*E92</f>
        <v>0</v>
      </c>
    </row>
    <row r="93" spans="1:6" s="140" customFormat="1" ht="13.5" thickTop="1" x14ac:dyDescent="0.2">
      <c r="A93" s="358"/>
      <c r="B93" s="359" t="s">
        <v>519</v>
      </c>
      <c r="C93" s="364"/>
      <c r="D93" s="361"/>
      <c r="E93" s="362"/>
      <c r="F93" s="363">
        <f>SUM(F79:F92)</f>
        <v>0</v>
      </c>
    </row>
    <row r="94" spans="1:6" s="140" customFormat="1" x14ac:dyDescent="0.2">
      <c r="A94" s="134"/>
      <c r="B94" s="141"/>
      <c r="C94" s="136"/>
      <c r="D94" s="137"/>
      <c r="E94" s="138"/>
      <c r="F94" s="144"/>
    </row>
    <row r="95" spans="1:6" s="140" customFormat="1" x14ac:dyDescent="0.2">
      <c r="A95" s="134" t="s">
        <v>520</v>
      </c>
      <c r="B95" s="135" t="s">
        <v>521</v>
      </c>
      <c r="C95" s="136"/>
      <c r="D95" s="137"/>
      <c r="E95" s="138"/>
      <c r="F95" s="139"/>
    </row>
    <row r="96" spans="1:6" s="140" customFormat="1" x14ac:dyDescent="0.2">
      <c r="A96" s="134">
        <v>1</v>
      </c>
      <c r="B96" s="135" t="s">
        <v>522</v>
      </c>
      <c r="C96" s="136"/>
      <c r="D96" s="137"/>
      <c r="E96" s="138"/>
      <c r="F96" s="139"/>
    </row>
    <row r="97" spans="1:6" s="140" customFormat="1" ht="76.5" x14ac:dyDescent="0.2">
      <c r="A97" s="134"/>
      <c r="B97" s="141" t="s">
        <v>523</v>
      </c>
      <c r="C97" s="136"/>
      <c r="D97" s="137"/>
      <c r="E97" s="138"/>
      <c r="F97" s="139"/>
    </row>
    <row r="98" spans="1:6" s="140" customFormat="1" x14ac:dyDescent="0.2">
      <c r="A98" s="134"/>
      <c r="B98" s="141"/>
      <c r="C98" s="136">
        <v>0.6</v>
      </c>
      <c r="D98" s="137" t="s">
        <v>3</v>
      </c>
      <c r="E98" s="165"/>
      <c r="F98" s="139">
        <f>C98*E98</f>
        <v>0</v>
      </c>
    </row>
    <row r="99" spans="1:6" s="140" customFormat="1" x14ac:dyDescent="0.2">
      <c r="A99" s="134">
        <v>2</v>
      </c>
      <c r="B99" s="135" t="s">
        <v>524</v>
      </c>
      <c r="C99" s="136"/>
      <c r="D99" s="137"/>
      <c r="E99" s="138"/>
      <c r="F99" s="139"/>
    </row>
    <row r="100" spans="1:6" s="140" customFormat="1" ht="76.5" x14ac:dyDescent="0.2">
      <c r="A100" s="134"/>
      <c r="B100" s="141" t="s">
        <v>525</v>
      </c>
      <c r="C100" s="136"/>
      <c r="D100" s="137"/>
      <c r="E100" s="138"/>
      <c r="F100" s="139"/>
    </row>
    <row r="101" spans="1:6" s="140" customFormat="1" ht="13.5" thickBot="1" x14ac:dyDescent="0.25">
      <c r="A101" s="147"/>
      <c r="B101" s="148"/>
      <c r="C101" s="149">
        <v>0.16</v>
      </c>
      <c r="D101" s="156" t="s">
        <v>3</v>
      </c>
      <c r="E101" s="166"/>
      <c r="F101" s="152">
        <f>C101*E101</f>
        <v>0</v>
      </c>
    </row>
    <row r="102" spans="1:6" s="140" customFormat="1" ht="13.5" thickTop="1" x14ac:dyDescent="0.2">
      <c r="A102" s="358"/>
      <c r="B102" s="359" t="s">
        <v>6</v>
      </c>
      <c r="C102" s="364"/>
      <c r="D102" s="361"/>
      <c r="E102" s="362"/>
      <c r="F102" s="363">
        <f>SUM(F98:F101)</f>
        <v>0</v>
      </c>
    </row>
    <row r="103" spans="1:6" s="140" customFormat="1" x14ac:dyDescent="0.2">
      <c r="A103" s="134"/>
      <c r="B103" s="141"/>
      <c r="C103" s="136"/>
      <c r="D103" s="137"/>
      <c r="E103" s="138"/>
      <c r="F103" s="144"/>
    </row>
    <row r="104" spans="1:6" s="140" customFormat="1" x14ac:dyDescent="0.2">
      <c r="A104" s="134" t="s">
        <v>526</v>
      </c>
      <c r="B104" s="135" t="s">
        <v>527</v>
      </c>
      <c r="C104" s="136"/>
      <c r="D104" s="137"/>
      <c r="E104" s="138"/>
      <c r="F104" s="139"/>
    </row>
    <row r="105" spans="1:6" s="140" customFormat="1" ht="102" x14ac:dyDescent="0.2">
      <c r="A105" s="134"/>
      <c r="B105" s="141" t="s">
        <v>528</v>
      </c>
      <c r="C105" s="136"/>
      <c r="D105" s="137"/>
      <c r="E105" s="138"/>
      <c r="F105" s="139"/>
    </row>
    <row r="106" spans="1:6" s="140" customFormat="1" x14ac:dyDescent="0.2">
      <c r="A106" s="134">
        <v>1</v>
      </c>
      <c r="B106" s="135" t="s">
        <v>529</v>
      </c>
      <c r="C106" s="136"/>
      <c r="D106" s="137"/>
      <c r="E106" s="158"/>
      <c r="F106" s="159"/>
    </row>
    <row r="107" spans="1:6" s="140" customFormat="1" ht="25.5" x14ac:dyDescent="0.2">
      <c r="A107" s="134"/>
      <c r="B107" s="141" t="s">
        <v>530</v>
      </c>
      <c r="C107" s="136"/>
      <c r="D107" s="137"/>
      <c r="E107" s="158"/>
      <c r="F107" s="159"/>
    </row>
    <row r="108" spans="1:6" s="140" customFormat="1" x14ac:dyDescent="0.2">
      <c r="A108" s="134"/>
      <c r="B108" s="141"/>
      <c r="C108" s="136">
        <v>84.74</v>
      </c>
      <c r="D108" s="137" t="s">
        <v>7</v>
      </c>
      <c r="E108" s="165"/>
      <c r="F108" s="139">
        <f>C108*E108</f>
        <v>0</v>
      </c>
    </row>
    <row r="109" spans="1:6" s="140" customFormat="1" x14ac:dyDescent="0.2">
      <c r="A109" s="134">
        <v>2</v>
      </c>
      <c r="B109" s="135" t="s">
        <v>531</v>
      </c>
      <c r="C109" s="136"/>
      <c r="D109" s="137"/>
      <c r="E109" s="138"/>
      <c r="F109" s="139"/>
    </row>
    <row r="110" spans="1:6" s="140" customFormat="1" ht="38.25" x14ac:dyDescent="0.2">
      <c r="A110" s="134"/>
      <c r="B110" s="141" t="s">
        <v>532</v>
      </c>
      <c r="C110" s="136"/>
      <c r="D110" s="137"/>
      <c r="E110" s="138"/>
      <c r="F110" s="139"/>
    </row>
    <row r="111" spans="1:6" s="140" customFormat="1" x14ac:dyDescent="0.2">
      <c r="A111" s="134"/>
      <c r="B111" s="141"/>
      <c r="C111" s="136">
        <v>88.31</v>
      </c>
      <c r="D111" s="137" t="s">
        <v>7</v>
      </c>
      <c r="E111" s="165"/>
      <c r="F111" s="139">
        <f>C111*E111</f>
        <v>0</v>
      </c>
    </row>
    <row r="112" spans="1:6" s="140" customFormat="1" x14ac:dyDescent="0.2">
      <c r="A112" s="134">
        <v>3</v>
      </c>
      <c r="B112" s="135" t="s">
        <v>533</v>
      </c>
      <c r="C112" s="136"/>
      <c r="D112" s="137"/>
      <c r="E112" s="138"/>
      <c r="F112" s="139"/>
    </row>
    <row r="113" spans="1:6" s="140" customFormat="1" ht="25.5" x14ac:dyDescent="0.2">
      <c r="A113" s="142"/>
      <c r="B113" s="143" t="s">
        <v>534</v>
      </c>
      <c r="F113" s="144"/>
    </row>
    <row r="114" spans="1:6" s="140" customFormat="1" ht="13.5" thickBot="1" x14ac:dyDescent="0.25">
      <c r="A114" s="160"/>
      <c r="B114" s="161"/>
      <c r="C114" s="149">
        <v>23.27</v>
      </c>
      <c r="D114" s="156" t="s">
        <v>7</v>
      </c>
      <c r="E114" s="166"/>
      <c r="F114" s="152">
        <f>C114*E114</f>
        <v>0</v>
      </c>
    </row>
    <row r="115" spans="1:6" s="140" customFormat="1" ht="13.5" thickTop="1" x14ac:dyDescent="0.2">
      <c r="A115" s="358"/>
      <c r="B115" s="359" t="s">
        <v>6</v>
      </c>
      <c r="C115" s="364"/>
      <c r="D115" s="361"/>
      <c r="E115" s="362"/>
      <c r="F115" s="363">
        <f>SUM(F108:F114)</f>
        <v>0</v>
      </c>
    </row>
    <row r="116" spans="1:6" s="140" customFormat="1" x14ac:dyDescent="0.2">
      <c r="A116" s="134"/>
      <c r="B116" s="141"/>
      <c r="C116" s="136"/>
      <c r="D116" s="137"/>
      <c r="E116" s="138"/>
      <c r="F116" s="144"/>
    </row>
    <row r="117" spans="1:6" s="140" customFormat="1" x14ac:dyDescent="0.2">
      <c r="A117" s="134" t="s">
        <v>535</v>
      </c>
      <c r="B117" s="135" t="s">
        <v>536</v>
      </c>
      <c r="C117" s="136"/>
      <c r="D117" s="137"/>
      <c r="E117" s="138"/>
      <c r="F117" s="139"/>
    </row>
    <row r="118" spans="1:6" s="140" customFormat="1" x14ac:dyDescent="0.2">
      <c r="A118" s="134">
        <v>1</v>
      </c>
      <c r="B118" s="135" t="s">
        <v>537</v>
      </c>
      <c r="C118" s="136"/>
      <c r="D118" s="137"/>
      <c r="E118" s="138"/>
      <c r="F118" s="139"/>
    </row>
    <row r="119" spans="1:6" s="140" customFormat="1" ht="51" x14ac:dyDescent="0.2">
      <c r="A119" s="142"/>
      <c r="B119" s="143" t="s">
        <v>538</v>
      </c>
      <c r="F119" s="144"/>
    </row>
    <row r="120" spans="1:6" s="140" customFormat="1" x14ac:dyDescent="0.2">
      <c r="A120" s="134"/>
      <c r="B120" s="141"/>
      <c r="C120" s="136">
        <f>+C16</f>
        <v>27.54</v>
      </c>
      <c r="D120" s="137" t="s">
        <v>1</v>
      </c>
      <c r="E120" s="165"/>
      <c r="F120" s="139">
        <f>C120*E120</f>
        <v>0</v>
      </c>
    </row>
    <row r="121" spans="1:6" s="140" customFormat="1" x14ac:dyDescent="0.2">
      <c r="A121" s="134">
        <v>2</v>
      </c>
      <c r="B121" s="135" t="s">
        <v>539</v>
      </c>
      <c r="C121" s="136"/>
      <c r="D121" s="137"/>
      <c r="E121" s="138"/>
      <c r="F121" s="139"/>
    </row>
    <row r="122" spans="1:6" s="140" customFormat="1" ht="51" x14ac:dyDescent="0.2">
      <c r="A122" s="142"/>
      <c r="B122" s="143" t="s">
        <v>540</v>
      </c>
      <c r="F122" s="144"/>
    </row>
    <row r="123" spans="1:6" s="140" customFormat="1" x14ac:dyDescent="0.2">
      <c r="A123" s="134"/>
      <c r="B123" s="141"/>
      <c r="C123" s="136">
        <f>+C120</f>
        <v>27.54</v>
      </c>
      <c r="D123" s="137" t="s">
        <v>1</v>
      </c>
      <c r="E123" s="165"/>
      <c r="F123" s="139">
        <f>C123*E123</f>
        <v>0</v>
      </c>
    </row>
    <row r="124" spans="1:6" s="140" customFormat="1" x14ac:dyDescent="0.2">
      <c r="A124" s="134">
        <v>3</v>
      </c>
      <c r="B124" s="135" t="s">
        <v>541</v>
      </c>
      <c r="C124" s="136"/>
      <c r="D124" s="137"/>
      <c r="E124" s="138"/>
      <c r="F124" s="139"/>
    </row>
    <row r="125" spans="1:6" s="140" customFormat="1" ht="39" thickBot="1" x14ac:dyDescent="0.25">
      <c r="A125" s="160"/>
      <c r="B125" s="148" t="s">
        <v>542</v>
      </c>
      <c r="C125" s="149">
        <f>+C13/2</f>
        <v>21</v>
      </c>
      <c r="D125" s="150" t="s">
        <v>10</v>
      </c>
      <c r="E125" s="166"/>
      <c r="F125" s="152">
        <f>C125*E125</f>
        <v>0</v>
      </c>
    </row>
    <row r="126" spans="1:6" s="140" customFormat="1" ht="13.5" thickTop="1" x14ac:dyDescent="0.2">
      <c r="A126" s="358"/>
      <c r="B126" s="359" t="s">
        <v>6</v>
      </c>
      <c r="C126" s="364"/>
      <c r="D126" s="361"/>
      <c r="E126" s="362"/>
      <c r="F126" s="363">
        <f>SUM(F120:F125)</f>
        <v>0</v>
      </c>
    </row>
    <row r="127" spans="1:6" s="140" customFormat="1" x14ac:dyDescent="0.2">
      <c r="A127" s="134"/>
      <c r="B127" s="141"/>
      <c r="C127" s="136"/>
      <c r="D127" s="137"/>
      <c r="E127" s="138"/>
      <c r="F127" s="139"/>
    </row>
    <row r="128" spans="1:6" s="140" customFormat="1" x14ac:dyDescent="0.2">
      <c r="A128" s="134" t="s">
        <v>543</v>
      </c>
      <c r="B128" s="135" t="s">
        <v>544</v>
      </c>
      <c r="C128" s="136"/>
      <c r="D128" s="137"/>
      <c r="E128" s="138"/>
      <c r="F128" s="139"/>
    </row>
    <row r="129" spans="1:6" s="140" customFormat="1" x14ac:dyDescent="0.2">
      <c r="A129" s="134" t="s">
        <v>470</v>
      </c>
      <c r="B129" s="135" t="s">
        <v>545</v>
      </c>
      <c r="C129" s="136"/>
      <c r="D129" s="137"/>
      <c r="E129" s="138"/>
      <c r="F129" s="139"/>
    </row>
    <row r="130" spans="1:6" s="140" customFormat="1" x14ac:dyDescent="0.2">
      <c r="A130" s="134">
        <v>1</v>
      </c>
      <c r="B130" s="135" t="s">
        <v>546</v>
      </c>
      <c r="C130" s="136"/>
      <c r="D130" s="137"/>
      <c r="E130" s="138"/>
      <c r="F130" s="139"/>
    </row>
    <row r="131" spans="1:6" s="140" customFormat="1" ht="76.5" x14ac:dyDescent="0.2">
      <c r="A131" s="134"/>
      <c r="B131" s="141" t="s">
        <v>547</v>
      </c>
      <c r="C131" s="136"/>
      <c r="D131" s="137"/>
      <c r="E131" s="138"/>
      <c r="F131" s="139"/>
    </row>
    <row r="132" spans="1:6" s="140" customFormat="1" x14ac:dyDescent="0.2">
      <c r="A132" s="134"/>
      <c r="B132" s="141"/>
      <c r="C132" s="136">
        <v>1</v>
      </c>
      <c r="D132" s="137" t="s">
        <v>11</v>
      </c>
      <c r="E132" s="165"/>
      <c r="F132" s="139">
        <f>C132*E132</f>
        <v>0</v>
      </c>
    </row>
    <row r="133" spans="1:6" s="140" customFormat="1" x14ac:dyDescent="0.2">
      <c r="A133" s="134">
        <v>2</v>
      </c>
      <c r="B133" s="135" t="s">
        <v>548</v>
      </c>
      <c r="C133" s="136"/>
      <c r="D133" s="137"/>
      <c r="E133" s="138"/>
      <c r="F133" s="139"/>
    </row>
    <row r="134" spans="1:6" s="140" customFormat="1" ht="102" x14ac:dyDescent="0.2">
      <c r="A134" s="134"/>
      <c r="B134" s="141" t="s">
        <v>549</v>
      </c>
      <c r="C134" s="136"/>
      <c r="D134" s="137"/>
      <c r="E134" s="138"/>
      <c r="F134" s="139"/>
    </row>
    <row r="135" spans="1:6" s="140" customFormat="1" x14ac:dyDescent="0.2">
      <c r="A135" s="134"/>
      <c r="B135" s="141"/>
      <c r="C135" s="136">
        <v>1</v>
      </c>
      <c r="D135" s="137" t="s">
        <v>11</v>
      </c>
      <c r="E135" s="165"/>
      <c r="F135" s="139">
        <f>C135*E135</f>
        <v>0</v>
      </c>
    </row>
    <row r="136" spans="1:6" s="140" customFormat="1" x14ac:dyDescent="0.2">
      <c r="A136" s="134">
        <v>3</v>
      </c>
      <c r="B136" s="135" t="s">
        <v>550</v>
      </c>
      <c r="C136" s="136"/>
      <c r="D136" s="137"/>
      <c r="E136" s="138"/>
      <c r="F136" s="139"/>
    </row>
    <row r="137" spans="1:6" s="140" customFormat="1" ht="51" x14ac:dyDescent="0.2">
      <c r="A137" s="134"/>
      <c r="B137" s="141" t="s">
        <v>551</v>
      </c>
      <c r="C137" s="136"/>
      <c r="D137" s="137"/>
      <c r="E137" s="138"/>
      <c r="F137" s="139"/>
    </row>
    <row r="138" spans="1:6" s="140" customFormat="1" ht="13.5" thickBot="1" x14ac:dyDescent="0.25">
      <c r="A138" s="147"/>
      <c r="B138" s="148"/>
      <c r="C138" s="149">
        <v>1</v>
      </c>
      <c r="D138" s="156" t="s">
        <v>11</v>
      </c>
      <c r="E138" s="166"/>
      <c r="F138" s="152">
        <f>C138*E138</f>
        <v>0</v>
      </c>
    </row>
    <row r="139" spans="1:6" s="140" customFormat="1" ht="13.5" thickTop="1" x14ac:dyDescent="0.2">
      <c r="A139" s="358"/>
      <c r="B139" s="359" t="s">
        <v>6</v>
      </c>
      <c r="C139" s="364"/>
      <c r="D139" s="361"/>
      <c r="E139" s="362"/>
      <c r="F139" s="363">
        <f>SUM(F132:F138)</f>
        <v>0</v>
      </c>
    </row>
    <row r="140" spans="1:6" s="140" customFormat="1" x14ac:dyDescent="0.2">
      <c r="A140" s="134"/>
      <c r="B140" s="143"/>
      <c r="C140" s="136"/>
      <c r="D140" s="137"/>
      <c r="E140" s="138"/>
      <c r="F140" s="139"/>
    </row>
    <row r="141" spans="1:6" s="140" customFormat="1" x14ac:dyDescent="0.2">
      <c r="A141" s="162"/>
      <c r="B141" s="163"/>
      <c r="C141" s="132"/>
      <c r="E141" s="164"/>
      <c r="F141" s="144"/>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E9" sqref="E9"/>
    </sheetView>
  </sheetViews>
  <sheetFormatPr defaultRowHeight="12.75" x14ac:dyDescent="0.2"/>
  <cols>
    <col min="1" max="1" width="3.5703125" style="4" customWidth="1"/>
    <col min="2" max="2" width="41.5703125" style="4" customWidth="1"/>
    <col min="3" max="3" width="6.5703125" style="4" customWidth="1"/>
    <col min="4" max="4" width="6" style="4" customWidth="1"/>
    <col min="5" max="5" width="14.7109375" style="4" customWidth="1"/>
    <col min="6" max="6" width="14.7109375" style="186" customWidth="1"/>
    <col min="7" max="16384" width="9.140625" style="4"/>
  </cols>
  <sheetData>
    <row r="1" spans="1:6" x14ac:dyDescent="0.2">
      <c r="A1" s="168" t="s">
        <v>552</v>
      </c>
      <c r="B1" s="169"/>
      <c r="D1" s="137"/>
      <c r="E1" s="136"/>
      <c r="F1" s="170"/>
    </row>
    <row r="2" spans="1:6" ht="15" x14ac:dyDescent="0.2">
      <c r="A2" s="171"/>
      <c r="B2" s="172" t="s">
        <v>553</v>
      </c>
      <c r="D2" s="173"/>
      <c r="E2" s="174"/>
      <c r="F2" s="175"/>
    </row>
    <row r="3" spans="1:6" ht="15" x14ac:dyDescent="0.2">
      <c r="A3" s="171"/>
      <c r="B3" s="172" t="s">
        <v>554</v>
      </c>
      <c r="D3" s="173"/>
      <c r="E3" s="174"/>
      <c r="F3" s="175"/>
    </row>
    <row r="4" spans="1:6" ht="15" x14ac:dyDescent="0.2">
      <c r="A4" s="171"/>
      <c r="B4" s="172" t="s">
        <v>555</v>
      </c>
      <c r="D4" s="173"/>
      <c r="E4" s="174"/>
      <c r="F4" s="175"/>
    </row>
    <row r="5" spans="1:6" x14ac:dyDescent="0.2">
      <c r="A5" s="142"/>
      <c r="B5" s="176"/>
      <c r="C5" s="137"/>
      <c r="D5" s="137"/>
      <c r="E5" s="136"/>
      <c r="F5" s="170"/>
    </row>
    <row r="6" spans="1:6" x14ac:dyDescent="0.2">
      <c r="A6" s="142" t="s">
        <v>470</v>
      </c>
      <c r="B6" s="141" t="s">
        <v>471</v>
      </c>
      <c r="C6" s="137"/>
      <c r="D6" s="137"/>
      <c r="E6" s="136"/>
      <c r="F6" s="170"/>
    </row>
    <row r="7" spans="1:6" x14ac:dyDescent="0.2">
      <c r="A7" s="142">
        <v>1</v>
      </c>
      <c r="B7" s="135" t="s">
        <v>556</v>
      </c>
      <c r="C7" s="136"/>
      <c r="D7" s="137"/>
      <c r="E7" s="138"/>
      <c r="F7" s="170"/>
    </row>
    <row r="8" spans="1:6" ht="51" x14ac:dyDescent="0.2">
      <c r="A8" s="142"/>
      <c r="B8" s="177" t="s">
        <v>557</v>
      </c>
      <c r="C8" s="140"/>
      <c r="D8" s="140"/>
      <c r="E8" s="140"/>
      <c r="F8" s="178"/>
    </row>
    <row r="9" spans="1:6" ht="13.5" thickBot="1" x14ac:dyDescent="0.25">
      <c r="A9" s="160"/>
      <c r="B9" s="148"/>
      <c r="C9" s="149">
        <v>1</v>
      </c>
      <c r="D9" s="156" t="s">
        <v>165</v>
      </c>
      <c r="E9" s="166"/>
      <c r="F9" s="179">
        <f>C9*E9</f>
        <v>0</v>
      </c>
    </row>
    <row r="10" spans="1:6" ht="13.5" thickTop="1" x14ac:dyDescent="0.2">
      <c r="A10" s="365"/>
      <c r="B10" s="359" t="s">
        <v>6</v>
      </c>
      <c r="C10" s="364"/>
      <c r="D10" s="361"/>
      <c r="E10" s="362"/>
      <c r="F10" s="366">
        <f>F9</f>
        <v>0</v>
      </c>
    </row>
    <row r="11" spans="1:6" x14ac:dyDescent="0.2">
      <c r="A11" s="142"/>
      <c r="B11" s="176"/>
      <c r="C11" s="137"/>
      <c r="D11" s="137"/>
      <c r="E11" s="136"/>
      <c r="F11" s="170"/>
    </row>
    <row r="12" spans="1:6" x14ac:dyDescent="0.2">
      <c r="A12" s="142" t="s">
        <v>485</v>
      </c>
      <c r="B12" s="141" t="s">
        <v>496</v>
      </c>
      <c r="C12" s="137"/>
      <c r="D12" s="137"/>
      <c r="E12" s="136"/>
      <c r="F12" s="170"/>
    </row>
    <row r="13" spans="1:6" x14ac:dyDescent="0.2">
      <c r="A13" s="142">
        <v>1</v>
      </c>
      <c r="B13" s="135" t="s">
        <v>558</v>
      </c>
      <c r="C13" s="137"/>
      <c r="D13" s="137"/>
      <c r="E13" s="136"/>
      <c r="F13" s="170"/>
    </row>
    <row r="14" spans="1:6" ht="116.25" customHeight="1" x14ac:dyDescent="0.2">
      <c r="A14" s="142"/>
      <c r="B14" s="177" t="s">
        <v>559</v>
      </c>
      <c r="C14" s="136"/>
      <c r="D14" s="137"/>
      <c r="E14" s="138"/>
      <c r="F14" s="170"/>
    </row>
    <row r="15" spans="1:6" x14ac:dyDescent="0.2">
      <c r="A15" s="142"/>
      <c r="B15" s="141"/>
      <c r="C15" s="136">
        <v>3</v>
      </c>
      <c r="D15" s="137" t="s">
        <v>1</v>
      </c>
      <c r="E15" s="165"/>
      <c r="F15" s="170">
        <f>C15*E15</f>
        <v>0</v>
      </c>
    </row>
    <row r="16" spans="1:6" x14ac:dyDescent="0.2">
      <c r="A16" s="142">
        <v>2</v>
      </c>
      <c r="B16" s="135" t="s">
        <v>560</v>
      </c>
      <c r="C16" s="137"/>
      <c r="D16" s="137"/>
      <c r="E16" s="136"/>
      <c r="F16" s="170"/>
    </row>
    <row r="17" spans="1:6" ht="103.5" customHeight="1" x14ac:dyDescent="0.2">
      <c r="A17" s="142"/>
      <c r="B17" s="177" t="s">
        <v>561</v>
      </c>
      <c r="C17" s="167"/>
      <c r="D17" s="167"/>
      <c r="E17" s="136"/>
      <c r="F17" s="170"/>
    </row>
    <row r="18" spans="1:6" x14ac:dyDescent="0.2">
      <c r="A18" s="142"/>
      <c r="B18" s="176"/>
      <c r="C18" s="136">
        <v>1</v>
      </c>
      <c r="D18" s="137" t="s">
        <v>165</v>
      </c>
      <c r="E18" s="165"/>
      <c r="F18" s="170">
        <f>C18*E18</f>
        <v>0</v>
      </c>
    </row>
    <row r="19" spans="1:6" x14ac:dyDescent="0.2">
      <c r="A19" s="142">
        <v>3</v>
      </c>
      <c r="B19" s="135" t="s">
        <v>562</v>
      </c>
      <c r="C19" s="136"/>
      <c r="D19" s="137"/>
      <c r="E19" s="138"/>
      <c r="F19" s="170"/>
    </row>
    <row r="20" spans="1:6" ht="63.75" x14ac:dyDescent="0.2">
      <c r="B20" s="177" t="s">
        <v>563</v>
      </c>
      <c r="E20" s="185"/>
    </row>
    <row r="21" spans="1:6" x14ac:dyDescent="0.2">
      <c r="B21" s="143"/>
      <c r="C21" s="136">
        <v>1</v>
      </c>
      <c r="D21" s="137" t="s">
        <v>165</v>
      </c>
      <c r="E21" s="165"/>
      <c r="F21" s="170">
        <f>C21*E21</f>
        <v>0</v>
      </c>
    </row>
    <row r="22" spans="1:6" x14ac:dyDescent="0.2">
      <c r="A22" s="187">
        <v>4</v>
      </c>
      <c r="B22" s="135" t="s">
        <v>564</v>
      </c>
      <c r="C22" s="136"/>
      <c r="D22" s="137"/>
      <c r="E22" s="138"/>
      <c r="F22" s="170"/>
    </row>
    <row r="23" spans="1:6" ht="76.5" x14ac:dyDescent="0.2">
      <c r="A23" s="134"/>
      <c r="B23" s="177" t="s">
        <v>565</v>
      </c>
      <c r="C23" s="136"/>
      <c r="D23" s="137"/>
      <c r="E23" s="138"/>
      <c r="F23" s="170"/>
    </row>
    <row r="24" spans="1:6" ht="13.5" thickBot="1" x14ac:dyDescent="0.25">
      <c r="A24" s="147"/>
      <c r="B24" s="148"/>
      <c r="C24" s="149">
        <v>3.76</v>
      </c>
      <c r="D24" s="156" t="s">
        <v>1</v>
      </c>
      <c r="E24" s="166"/>
      <c r="F24" s="179">
        <f>C24*E24</f>
        <v>0</v>
      </c>
    </row>
    <row r="25" spans="1:6" ht="13.5" thickTop="1" x14ac:dyDescent="0.2">
      <c r="A25" s="358"/>
      <c r="B25" s="359" t="s">
        <v>6</v>
      </c>
      <c r="C25" s="364"/>
      <c r="D25" s="361"/>
      <c r="E25" s="362"/>
      <c r="F25" s="366">
        <f>F15+F18+F21+F24</f>
        <v>0</v>
      </c>
    </row>
    <row r="26" spans="1:6" x14ac:dyDescent="0.2">
      <c r="A26" s="187"/>
      <c r="B26" s="189"/>
      <c r="C26" s="137"/>
      <c r="D26" s="137"/>
      <c r="E26" s="136"/>
      <c r="F26" s="170"/>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showZeros="0" workbookViewId="0">
      <selection activeCell="B39" sqref="B39"/>
    </sheetView>
  </sheetViews>
  <sheetFormatPr defaultColWidth="8.85546875" defaultRowHeight="12.75" x14ac:dyDescent="0.2"/>
  <cols>
    <col min="1" max="1" width="7.140625" style="238" customWidth="1"/>
    <col min="2" max="2" width="14.5703125" style="238" customWidth="1"/>
    <col min="3" max="3" width="11.28515625" style="238" customWidth="1"/>
    <col min="4" max="4" width="10.85546875" style="238" customWidth="1"/>
    <col min="5" max="5" width="13.5703125" style="238" customWidth="1"/>
    <col min="6" max="6" width="12.140625" style="238" customWidth="1"/>
    <col min="7" max="7" width="14.85546875" style="239" customWidth="1"/>
    <col min="8" max="16384" width="8.85546875" style="238"/>
  </cols>
  <sheetData>
    <row r="1" spans="1:7" ht="26.25" x14ac:dyDescent="0.2">
      <c r="A1" s="387" t="s">
        <v>682</v>
      </c>
      <c r="B1" s="387"/>
      <c r="C1" s="387"/>
      <c r="D1" s="387"/>
      <c r="E1" s="387"/>
      <c r="F1" s="387"/>
      <c r="G1" s="387"/>
    </row>
    <row r="2" spans="1:7" ht="46.5" customHeight="1" x14ac:dyDescent="0.2">
      <c r="A2" s="388" t="str">
        <f>+REKAPITULACIJA!B5</f>
        <v>Obnova in povečava plinovoda N 24010 in 24000 (30II-790-000)</v>
      </c>
      <c r="B2" s="388"/>
      <c r="C2" s="388"/>
      <c r="D2" s="388"/>
      <c r="E2" s="388"/>
      <c r="F2" s="388"/>
      <c r="G2" s="388"/>
    </row>
    <row r="3" spans="1:7" ht="20.25" x14ac:dyDescent="0.3">
      <c r="A3" s="246"/>
      <c r="B3" s="246"/>
      <c r="C3" s="246"/>
      <c r="D3" s="246"/>
      <c r="E3" s="246"/>
      <c r="F3" s="246"/>
      <c r="G3" s="246"/>
    </row>
    <row r="4" spans="1:7" s="268" customFormat="1" ht="16.5" thickBot="1" x14ac:dyDescent="0.3">
      <c r="A4" s="274"/>
      <c r="B4" s="275"/>
      <c r="C4" s="276"/>
      <c r="D4" s="276"/>
      <c r="E4" s="276"/>
      <c r="F4" s="276"/>
      <c r="G4" s="277"/>
    </row>
    <row r="5" spans="1:7" s="268" customFormat="1" ht="26.25" thickBot="1" x14ac:dyDescent="0.25">
      <c r="A5" s="266" t="s">
        <v>797</v>
      </c>
      <c r="B5" s="390" t="s">
        <v>798</v>
      </c>
      <c r="C5" s="391"/>
      <c r="D5" s="391"/>
      <c r="E5" s="391"/>
      <c r="F5" s="391"/>
      <c r="G5" s="267" t="s">
        <v>799</v>
      </c>
    </row>
    <row r="6" spans="1:7" s="268" customFormat="1" ht="16.5" thickBot="1" x14ac:dyDescent="0.3">
      <c r="A6" s="269" t="s">
        <v>800</v>
      </c>
      <c r="B6" s="392" t="s">
        <v>801</v>
      </c>
      <c r="C6" s="393"/>
      <c r="D6" s="393"/>
      <c r="E6" s="393"/>
      <c r="F6" s="394"/>
      <c r="G6" s="270">
        <f>G7+G8</f>
        <v>0</v>
      </c>
    </row>
    <row r="7" spans="1:7" s="268" customFormat="1" ht="15.75" x14ac:dyDescent="0.25">
      <c r="A7" s="269" t="s">
        <v>802</v>
      </c>
      <c r="B7" s="395" t="s">
        <v>803</v>
      </c>
      <c r="C7" s="396"/>
      <c r="D7" s="396"/>
      <c r="E7" s="396"/>
      <c r="F7" s="397"/>
      <c r="G7" s="271">
        <f>+G19</f>
        <v>0</v>
      </c>
    </row>
    <row r="8" spans="1:7" s="268" customFormat="1" ht="15.75" x14ac:dyDescent="0.25">
      <c r="A8" s="272" t="s">
        <v>804</v>
      </c>
      <c r="B8" s="400" t="s">
        <v>827</v>
      </c>
      <c r="C8" s="401"/>
      <c r="D8" s="401"/>
      <c r="E8" s="401"/>
      <c r="F8" s="401"/>
      <c r="G8" s="273">
        <f>+G33</f>
        <v>0</v>
      </c>
    </row>
    <row r="9" spans="1:7" s="315" customFormat="1" ht="15.75" x14ac:dyDescent="0.25">
      <c r="A9" s="313"/>
      <c r="B9" s="398"/>
      <c r="C9" s="399"/>
      <c r="D9" s="399"/>
      <c r="E9" s="399"/>
      <c r="F9" s="399"/>
      <c r="G9" s="314"/>
    </row>
    <row r="10" spans="1:7" s="278" customFormat="1" ht="18" x14ac:dyDescent="0.25">
      <c r="A10" s="389" t="s">
        <v>681</v>
      </c>
      <c r="B10" s="389"/>
      <c r="C10" s="389"/>
      <c r="D10" s="389"/>
      <c r="E10" s="389"/>
      <c r="F10" s="389"/>
      <c r="G10" s="389"/>
    </row>
    <row r="11" spans="1:7" s="239" customFormat="1" ht="12.75" customHeight="1" x14ac:dyDescent="0.25">
      <c r="A11" s="280"/>
      <c r="B11" s="279"/>
      <c r="C11" s="279"/>
      <c r="D11" s="279"/>
      <c r="E11" s="279"/>
      <c r="F11" s="279"/>
      <c r="G11" s="279"/>
    </row>
    <row r="12" spans="1:7" ht="38.25" x14ac:dyDescent="0.2">
      <c r="A12" s="281" t="s">
        <v>647</v>
      </c>
      <c r="B12" s="282" t="s">
        <v>648</v>
      </c>
      <c r="C12" s="282" t="s">
        <v>805</v>
      </c>
      <c r="D12" s="282" t="s">
        <v>680</v>
      </c>
      <c r="E12" s="282" t="s">
        <v>679</v>
      </c>
      <c r="F12" s="282" t="s">
        <v>678</v>
      </c>
      <c r="G12" s="283" t="s">
        <v>677</v>
      </c>
    </row>
    <row r="13" spans="1:7" x14ac:dyDescent="0.2">
      <c r="A13" s="284"/>
      <c r="B13" s="285"/>
      <c r="C13" s="285"/>
      <c r="D13" s="285"/>
      <c r="E13" s="286"/>
      <c r="F13" s="287" t="s">
        <v>676</v>
      </c>
      <c r="G13" s="288" t="s">
        <v>806</v>
      </c>
    </row>
    <row r="14" spans="1:7" ht="24.95" customHeight="1" x14ac:dyDescent="0.2">
      <c r="A14" s="289" t="s">
        <v>809</v>
      </c>
      <c r="B14" s="245" t="s">
        <v>671</v>
      </c>
      <c r="C14" s="244" t="s">
        <v>675</v>
      </c>
      <c r="D14" s="241" t="s">
        <v>652</v>
      </c>
      <c r="E14" s="243" t="s">
        <v>674</v>
      </c>
      <c r="F14" s="240">
        <v>705</v>
      </c>
      <c r="G14" s="232">
        <f>+'N-24000_GD'!F199</f>
        <v>0</v>
      </c>
    </row>
    <row r="15" spans="1:7" ht="24.95" customHeight="1" x14ac:dyDescent="0.2">
      <c r="A15" s="290" t="s">
        <v>810</v>
      </c>
      <c r="B15" s="245" t="s">
        <v>671</v>
      </c>
      <c r="C15" s="244" t="s">
        <v>673</v>
      </c>
      <c r="D15" s="241" t="s">
        <v>652</v>
      </c>
      <c r="E15" s="243" t="s">
        <v>672</v>
      </c>
      <c r="F15" s="240">
        <v>5</v>
      </c>
      <c r="G15" s="234">
        <f>+'N-25000_GD'!F73</f>
        <v>0</v>
      </c>
    </row>
    <row r="16" spans="1:7" ht="24.95" customHeight="1" x14ac:dyDescent="0.2">
      <c r="A16" s="290" t="s">
        <v>811</v>
      </c>
      <c r="B16" s="245" t="s">
        <v>671</v>
      </c>
      <c r="C16" s="244" t="s">
        <v>670</v>
      </c>
      <c r="D16" s="241" t="s">
        <v>652</v>
      </c>
      <c r="E16" s="241" t="s">
        <v>667</v>
      </c>
      <c r="F16" s="240">
        <v>605</v>
      </c>
      <c r="G16" s="234">
        <f>+'S 1639 GD'!F193</f>
        <v>0</v>
      </c>
    </row>
    <row r="17" spans="1:7" ht="24.95" customHeight="1" x14ac:dyDescent="0.2">
      <c r="A17" s="290" t="s">
        <v>807</v>
      </c>
      <c r="B17" s="245" t="s">
        <v>669</v>
      </c>
      <c r="C17" s="244" t="s">
        <v>668</v>
      </c>
      <c r="D17" s="241" t="s">
        <v>652</v>
      </c>
      <c r="E17" s="241" t="s">
        <v>667</v>
      </c>
      <c r="F17" s="240">
        <v>80</v>
      </c>
      <c r="G17" s="234">
        <f>+'N-24041_GD'!F157</f>
        <v>0</v>
      </c>
    </row>
    <row r="18" spans="1:7" ht="24.95" customHeight="1" thickBot="1" x14ac:dyDescent="0.25">
      <c r="A18" s="290" t="s">
        <v>813</v>
      </c>
      <c r="B18" s="245" t="s">
        <v>666</v>
      </c>
      <c r="C18" s="244" t="s">
        <v>665</v>
      </c>
      <c r="D18" s="241" t="s">
        <v>652</v>
      </c>
      <c r="E18" s="241" t="s">
        <v>657</v>
      </c>
      <c r="F18" s="240">
        <v>105</v>
      </c>
      <c r="G18" s="234">
        <f>+'N-24020_GD'!F155</f>
        <v>0</v>
      </c>
    </row>
    <row r="19" spans="1:7" ht="24.95" customHeight="1" thickBot="1" x14ac:dyDescent="0.25">
      <c r="A19" s="385" t="s">
        <v>808</v>
      </c>
      <c r="B19" s="386"/>
      <c r="C19" s="386"/>
      <c r="D19" s="386"/>
      <c r="E19" s="386"/>
      <c r="F19" s="386"/>
      <c r="G19" s="294">
        <f>SUM(G14:G18)</f>
        <v>0</v>
      </c>
    </row>
    <row r="20" spans="1:7" ht="15.75" customHeight="1" x14ac:dyDescent="0.2">
      <c r="A20" s="310"/>
      <c r="B20" s="311"/>
      <c r="C20" s="311"/>
      <c r="D20" s="311"/>
      <c r="E20" s="311"/>
      <c r="F20" s="311"/>
      <c r="G20" s="312"/>
    </row>
    <row r="21" spans="1:7" ht="18" x14ac:dyDescent="0.25">
      <c r="A21" s="389" t="s">
        <v>826</v>
      </c>
      <c r="B21" s="389"/>
      <c r="C21" s="389"/>
      <c r="D21" s="389"/>
      <c r="E21" s="389"/>
      <c r="F21" s="389"/>
      <c r="G21" s="389"/>
    </row>
    <row r="22" spans="1:7" ht="12.75" customHeight="1" x14ac:dyDescent="0.2">
      <c r="A22" s="310"/>
      <c r="B22" s="311"/>
      <c r="C22" s="311"/>
      <c r="D22" s="311"/>
      <c r="E22" s="311"/>
      <c r="F22" s="311"/>
      <c r="G22" s="312"/>
    </row>
    <row r="23" spans="1:7" ht="24.95" customHeight="1" x14ac:dyDescent="0.2">
      <c r="A23" s="281" t="s">
        <v>647</v>
      </c>
      <c r="B23" s="282" t="s">
        <v>648</v>
      </c>
      <c r="C23" s="282" t="s">
        <v>805</v>
      </c>
      <c r="D23" s="282" t="s">
        <v>680</v>
      </c>
      <c r="E23" s="282" t="s">
        <v>679</v>
      </c>
      <c r="F23" s="282" t="s">
        <v>678</v>
      </c>
      <c r="G23" s="283" t="s">
        <v>677</v>
      </c>
    </row>
    <row r="24" spans="1:7" ht="24.95" customHeight="1" x14ac:dyDescent="0.2">
      <c r="A24" s="284"/>
      <c r="B24" s="285"/>
      <c r="C24" s="285"/>
      <c r="D24" s="285"/>
      <c r="E24" s="286"/>
      <c r="F24" s="287" t="s">
        <v>676</v>
      </c>
      <c r="G24" s="288" t="s">
        <v>806</v>
      </c>
    </row>
    <row r="25" spans="1:7" ht="24.95" customHeight="1" x14ac:dyDescent="0.2">
      <c r="A25" s="290" t="s">
        <v>814</v>
      </c>
      <c r="B25" s="242" t="s">
        <v>654</v>
      </c>
      <c r="C25" s="243" t="s">
        <v>664</v>
      </c>
      <c r="D25" s="241" t="s">
        <v>652</v>
      </c>
      <c r="E25" s="241" t="s">
        <v>657</v>
      </c>
      <c r="F25" s="240">
        <v>6</v>
      </c>
      <c r="G25" s="234">
        <f>+'P 30918_GD'!F71</f>
        <v>0</v>
      </c>
    </row>
    <row r="26" spans="1:7" ht="24.95" customHeight="1" x14ac:dyDescent="0.2">
      <c r="A26" s="290" t="s">
        <v>815</v>
      </c>
      <c r="B26" s="242" t="s">
        <v>654</v>
      </c>
      <c r="C26" s="241" t="s">
        <v>663</v>
      </c>
      <c r="D26" s="241" t="s">
        <v>652</v>
      </c>
      <c r="E26" s="241" t="s">
        <v>657</v>
      </c>
      <c r="F26" s="240">
        <v>5</v>
      </c>
      <c r="G26" s="234">
        <f>+'P 362_GD'!F71</f>
        <v>0</v>
      </c>
    </row>
    <row r="27" spans="1:7" ht="24.95" customHeight="1" x14ac:dyDescent="0.2">
      <c r="A27" s="290" t="s">
        <v>816</v>
      </c>
      <c r="B27" s="242" t="s">
        <v>654</v>
      </c>
      <c r="C27" s="241" t="s">
        <v>662</v>
      </c>
      <c r="D27" s="241" t="s">
        <v>652</v>
      </c>
      <c r="E27" s="241" t="s">
        <v>651</v>
      </c>
      <c r="F27" s="240">
        <v>3</v>
      </c>
      <c r="G27" s="234">
        <f>+'P 13566_GD'!F71</f>
        <v>0</v>
      </c>
    </row>
    <row r="28" spans="1:7" ht="24.95" customHeight="1" x14ac:dyDescent="0.2">
      <c r="A28" s="290" t="s">
        <v>817</v>
      </c>
      <c r="B28" s="242" t="s">
        <v>654</v>
      </c>
      <c r="C28" s="243" t="s">
        <v>661</v>
      </c>
      <c r="D28" s="241" t="s">
        <v>652</v>
      </c>
      <c r="E28" s="241" t="s">
        <v>651</v>
      </c>
      <c r="F28" s="240">
        <v>2</v>
      </c>
      <c r="G28" s="234">
        <f>+'P 17429_GD'!F77</f>
        <v>0</v>
      </c>
    </row>
    <row r="29" spans="1:7" ht="24.95" customHeight="1" x14ac:dyDescent="0.2">
      <c r="A29" s="290" t="s">
        <v>818</v>
      </c>
      <c r="B29" s="242" t="s">
        <v>654</v>
      </c>
      <c r="C29" s="241" t="s">
        <v>660</v>
      </c>
      <c r="D29" s="241" t="s">
        <v>652</v>
      </c>
      <c r="E29" s="241" t="s">
        <v>659</v>
      </c>
      <c r="F29" s="240">
        <v>1</v>
      </c>
      <c r="G29" s="234">
        <f>+'P 20431_GD'!F51</f>
        <v>0</v>
      </c>
    </row>
    <row r="30" spans="1:7" ht="24.95" customHeight="1" x14ac:dyDescent="0.2">
      <c r="A30" s="297" t="s">
        <v>819</v>
      </c>
      <c r="B30" s="242" t="s">
        <v>654</v>
      </c>
      <c r="C30" s="241" t="s">
        <v>658</v>
      </c>
      <c r="D30" s="241" t="s">
        <v>652</v>
      </c>
      <c r="E30" s="241" t="s">
        <v>657</v>
      </c>
      <c r="F30" s="240">
        <v>1</v>
      </c>
      <c r="G30" s="316">
        <f>+'P 4692_GD'!F62</f>
        <v>0</v>
      </c>
    </row>
    <row r="31" spans="1:7" ht="24.95" customHeight="1" x14ac:dyDescent="0.2">
      <c r="A31" s="297" t="s">
        <v>820</v>
      </c>
      <c r="B31" s="242" t="s">
        <v>654</v>
      </c>
      <c r="C31" s="241" t="s">
        <v>656</v>
      </c>
      <c r="D31" s="241" t="s">
        <v>652</v>
      </c>
      <c r="E31" s="241" t="s">
        <v>655</v>
      </c>
      <c r="F31" s="240">
        <v>11</v>
      </c>
      <c r="G31" s="316">
        <f>+'P 33453_GD'!F43</f>
        <v>0</v>
      </c>
    </row>
    <row r="32" spans="1:7" ht="24.95" customHeight="1" thickBot="1" x14ac:dyDescent="0.25">
      <c r="A32" s="291" t="s">
        <v>821</v>
      </c>
      <c r="B32" s="292" t="s">
        <v>654</v>
      </c>
      <c r="C32" s="298" t="s">
        <v>653</v>
      </c>
      <c r="D32" s="298" t="s">
        <v>652</v>
      </c>
      <c r="E32" s="298" t="s">
        <v>651</v>
      </c>
      <c r="F32" s="293">
        <v>3</v>
      </c>
      <c r="G32" s="316">
        <f>+'P 11925_GD'!F69</f>
        <v>0</v>
      </c>
    </row>
    <row r="33" spans="1:7" ht="16.5" thickBot="1" x14ac:dyDescent="0.25">
      <c r="A33" s="385" t="s">
        <v>808</v>
      </c>
      <c r="B33" s="386"/>
      <c r="C33" s="386"/>
      <c r="D33" s="386"/>
      <c r="E33" s="386"/>
      <c r="F33" s="386"/>
      <c r="G33" s="294">
        <f>SUM(G25:G32)</f>
        <v>0</v>
      </c>
    </row>
    <row r="34" spans="1:7" x14ac:dyDescent="0.2">
      <c r="A34" s="295"/>
      <c r="B34" s="295"/>
      <c r="C34" s="295"/>
      <c r="D34" s="295"/>
      <c r="E34" s="295"/>
      <c r="F34" s="296"/>
      <c r="G34" s="296"/>
    </row>
  </sheetData>
  <sheetProtection password="CFB7" sheet="1" objects="1" scenarios="1"/>
  <mergeCells count="11">
    <mergeCell ref="A33:F33"/>
    <mergeCell ref="A1:G1"/>
    <mergeCell ref="A2:G2"/>
    <mergeCell ref="A19:F19"/>
    <mergeCell ref="A21:G21"/>
    <mergeCell ref="B5:F5"/>
    <mergeCell ref="B6:F6"/>
    <mergeCell ref="B7:F7"/>
    <mergeCell ref="B9:F9"/>
    <mergeCell ref="B8:F8"/>
    <mergeCell ref="A10:G10"/>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Zeros="0" zoomScaleNormal="100" workbookViewId="0">
      <selection activeCell="F9" sqref="F9"/>
    </sheetView>
  </sheetViews>
  <sheetFormatPr defaultRowHeight="12.75" x14ac:dyDescent="0.2"/>
  <cols>
    <col min="1" max="1" width="3.85546875" style="4" customWidth="1"/>
    <col min="2" max="2" width="3.5703125" style="4" customWidth="1"/>
    <col min="3" max="3" width="41.5703125" style="4" customWidth="1"/>
    <col min="4" max="4" width="6.5703125" style="4" customWidth="1"/>
    <col min="5" max="5" width="4.28515625" style="4" customWidth="1"/>
    <col min="6" max="6" width="8" style="4" customWidth="1"/>
    <col min="7" max="7" width="8.85546875" style="186" customWidth="1"/>
    <col min="8" max="16384" width="9.140625" style="4"/>
  </cols>
  <sheetData>
    <row r="1" spans="1:7" x14ac:dyDescent="0.2">
      <c r="A1" s="167"/>
      <c r="B1" s="168" t="s">
        <v>552</v>
      </c>
      <c r="C1" s="169"/>
      <c r="E1" s="137"/>
      <c r="F1" s="136"/>
      <c r="G1" s="170"/>
    </row>
    <row r="2" spans="1:7" ht="15" x14ac:dyDescent="0.2">
      <c r="A2" s="167"/>
      <c r="B2" s="171"/>
      <c r="C2" s="172" t="s">
        <v>553</v>
      </c>
      <c r="E2" s="173"/>
      <c r="F2" s="174"/>
      <c r="G2" s="175"/>
    </row>
    <row r="3" spans="1:7" ht="15" x14ac:dyDescent="0.2">
      <c r="A3" s="167"/>
      <c r="B3" s="171"/>
      <c r="C3" s="172" t="s">
        <v>554</v>
      </c>
      <c r="E3" s="173"/>
      <c r="F3" s="174"/>
      <c r="G3" s="175"/>
    </row>
    <row r="4" spans="1:7" ht="15" x14ac:dyDescent="0.2">
      <c r="A4" s="167"/>
      <c r="B4" s="171"/>
      <c r="C4" s="172" t="s">
        <v>566</v>
      </c>
      <c r="E4" s="173"/>
      <c r="F4" s="174"/>
      <c r="G4" s="175"/>
    </row>
    <row r="5" spans="1:7" x14ac:dyDescent="0.2">
      <c r="A5" s="167"/>
      <c r="B5" s="142"/>
      <c r="C5" s="176"/>
      <c r="D5" s="137"/>
      <c r="E5" s="137"/>
      <c r="F5" s="136"/>
      <c r="G5" s="170"/>
    </row>
    <row r="6" spans="1:7" x14ac:dyDescent="0.2">
      <c r="A6" s="167"/>
      <c r="B6" s="142" t="s">
        <v>470</v>
      </c>
      <c r="C6" s="143" t="s">
        <v>471</v>
      </c>
      <c r="D6" s="137"/>
      <c r="E6" s="137"/>
      <c r="F6" s="136"/>
      <c r="G6" s="170"/>
    </row>
    <row r="7" spans="1:7" x14ac:dyDescent="0.2">
      <c r="A7" s="167"/>
      <c r="B7" s="142">
        <v>1</v>
      </c>
      <c r="C7" s="135" t="s">
        <v>556</v>
      </c>
      <c r="D7" s="136"/>
      <c r="E7" s="137"/>
      <c r="F7" s="138"/>
      <c r="G7" s="170"/>
    </row>
    <row r="8" spans="1:7" ht="51" x14ac:dyDescent="0.2">
      <c r="A8" s="167"/>
      <c r="B8" s="142"/>
      <c r="C8" s="177" t="s">
        <v>557</v>
      </c>
      <c r="D8" s="140"/>
      <c r="E8" s="140"/>
      <c r="F8" s="140"/>
      <c r="G8" s="178"/>
    </row>
    <row r="9" spans="1:7" ht="13.5" thickBot="1" x14ac:dyDescent="0.25">
      <c r="A9" s="167"/>
      <c r="B9" s="160"/>
      <c r="C9" s="148"/>
      <c r="D9" s="149">
        <v>2</v>
      </c>
      <c r="E9" s="156" t="s">
        <v>165</v>
      </c>
      <c r="F9" s="166"/>
      <c r="G9" s="179">
        <f>D9*F9</f>
        <v>0</v>
      </c>
    </row>
    <row r="10" spans="1:7" ht="13.5" thickTop="1" x14ac:dyDescent="0.2">
      <c r="A10" s="167"/>
      <c r="B10" s="180"/>
      <c r="C10" s="141" t="s">
        <v>6</v>
      </c>
      <c r="D10" s="181"/>
      <c r="E10" s="182"/>
      <c r="F10" s="183"/>
      <c r="G10" s="184">
        <f>G9</f>
        <v>0</v>
      </c>
    </row>
    <row r="11" spans="1:7" x14ac:dyDescent="0.2">
      <c r="A11" s="167"/>
      <c r="B11" s="142"/>
      <c r="C11" s="176"/>
      <c r="D11" s="137"/>
      <c r="E11" s="137"/>
      <c r="F11" s="136"/>
      <c r="G11" s="170"/>
    </row>
    <row r="12" spans="1:7" x14ac:dyDescent="0.2">
      <c r="A12" s="167"/>
      <c r="B12" s="142" t="s">
        <v>485</v>
      </c>
      <c r="C12" s="143" t="s">
        <v>496</v>
      </c>
      <c r="D12" s="137"/>
      <c r="E12" s="137"/>
      <c r="F12" s="136"/>
      <c r="G12" s="170"/>
    </row>
    <row r="13" spans="1:7" x14ac:dyDescent="0.2">
      <c r="A13" s="167"/>
      <c r="B13" s="142">
        <v>1</v>
      </c>
      <c r="C13" s="135" t="s">
        <v>558</v>
      </c>
      <c r="D13" s="137"/>
      <c r="E13" s="137"/>
      <c r="F13" s="136"/>
      <c r="G13" s="170"/>
    </row>
    <row r="14" spans="1:7" ht="120" customHeight="1" x14ac:dyDescent="0.2">
      <c r="A14" s="167"/>
      <c r="B14" s="142"/>
      <c r="C14" s="177" t="s">
        <v>559</v>
      </c>
      <c r="D14" s="136"/>
      <c r="E14" s="137"/>
      <c r="F14" s="138"/>
      <c r="G14" s="170"/>
    </row>
    <row r="15" spans="1:7" x14ac:dyDescent="0.2">
      <c r="A15" s="167"/>
      <c r="B15" s="142"/>
      <c r="C15" s="141"/>
      <c r="D15" s="136">
        <v>6</v>
      </c>
      <c r="E15" s="137" t="s">
        <v>1</v>
      </c>
      <c r="F15" s="165"/>
      <c r="G15" s="170">
        <f>D15*F15</f>
        <v>0</v>
      </c>
    </row>
    <row r="16" spans="1:7" x14ac:dyDescent="0.2">
      <c r="A16" s="167"/>
      <c r="B16" s="142">
        <v>2</v>
      </c>
      <c r="C16" s="135" t="s">
        <v>560</v>
      </c>
      <c r="D16" s="137"/>
      <c r="E16" s="137"/>
      <c r="F16" s="136"/>
      <c r="G16" s="170"/>
    </row>
    <row r="17" spans="1:7" ht="104.25" customHeight="1" x14ac:dyDescent="0.2">
      <c r="A17" s="167"/>
      <c r="B17" s="142"/>
      <c r="C17" s="177" t="s">
        <v>567</v>
      </c>
      <c r="D17" s="167"/>
      <c r="E17" s="167"/>
      <c r="F17" s="136"/>
      <c r="G17" s="170"/>
    </row>
    <row r="18" spans="1:7" x14ac:dyDescent="0.2">
      <c r="A18" s="167"/>
      <c r="B18" s="142"/>
      <c r="C18" s="176"/>
      <c r="D18" s="136">
        <v>2</v>
      </c>
      <c r="E18" s="137" t="s">
        <v>165</v>
      </c>
      <c r="F18" s="165"/>
      <c r="G18" s="170">
        <f>D18*F18</f>
        <v>0</v>
      </c>
    </row>
    <row r="19" spans="1:7" x14ac:dyDescent="0.2">
      <c r="A19" s="167"/>
      <c r="B19" s="142">
        <v>3</v>
      </c>
      <c r="C19" s="135" t="s">
        <v>562</v>
      </c>
      <c r="D19" s="136"/>
      <c r="E19" s="137"/>
      <c r="F19" s="138"/>
      <c r="G19" s="170"/>
    </row>
    <row r="20" spans="1:7" ht="63.75" x14ac:dyDescent="0.2">
      <c r="A20" s="167"/>
      <c r="C20" s="177" t="s">
        <v>563</v>
      </c>
      <c r="F20" s="185"/>
    </row>
    <row r="21" spans="1:7" x14ac:dyDescent="0.2">
      <c r="A21" s="167"/>
      <c r="C21" s="143"/>
      <c r="D21" s="136">
        <v>2</v>
      </c>
      <c r="E21" s="137" t="s">
        <v>165</v>
      </c>
      <c r="F21" s="165"/>
      <c r="G21" s="170">
        <f>D21*F21</f>
        <v>0</v>
      </c>
    </row>
    <row r="22" spans="1:7" x14ac:dyDescent="0.2">
      <c r="A22" s="167"/>
      <c r="B22" s="187">
        <v>4</v>
      </c>
      <c r="C22" s="135" t="s">
        <v>564</v>
      </c>
      <c r="D22" s="136"/>
      <c r="E22" s="137"/>
      <c r="F22" s="138"/>
      <c r="G22" s="170"/>
    </row>
    <row r="23" spans="1:7" ht="76.5" x14ac:dyDescent="0.2">
      <c r="A23" s="167"/>
      <c r="B23" s="134"/>
      <c r="C23" s="177" t="s">
        <v>565</v>
      </c>
      <c r="D23" s="136"/>
      <c r="E23" s="137"/>
      <c r="F23" s="138"/>
      <c r="G23" s="170"/>
    </row>
    <row r="24" spans="1:7" ht="13.5" thickBot="1" x14ac:dyDescent="0.25">
      <c r="A24" s="167"/>
      <c r="B24" s="147"/>
      <c r="C24" s="148"/>
      <c r="D24" s="149">
        <v>11.2</v>
      </c>
      <c r="E24" s="156" t="s">
        <v>1</v>
      </c>
      <c r="F24" s="166"/>
      <c r="G24" s="179">
        <f>D24*F24</f>
        <v>0</v>
      </c>
    </row>
    <row r="25" spans="1:7" ht="13.5" thickTop="1" x14ac:dyDescent="0.2">
      <c r="A25" s="167"/>
      <c r="B25" s="188"/>
      <c r="C25" s="141" t="s">
        <v>6</v>
      </c>
      <c r="D25" s="181"/>
      <c r="E25" s="182"/>
      <c r="F25" s="183"/>
      <c r="G25" s="184">
        <f>G15+G18+G21+G24</f>
        <v>0</v>
      </c>
    </row>
    <row r="26" spans="1:7" x14ac:dyDescent="0.2">
      <c r="A26" s="167"/>
      <c r="B26" s="187"/>
      <c r="C26" s="189"/>
      <c r="D26" s="137"/>
      <c r="E26" s="137"/>
      <c r="F26" s="136"/>
      <c r="G26" s="170"/>
    </row>
  </sheetData>
  <sheetProtection password="CF7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2"/>
  <sheetViews>
    <sheetView showZeros="0" workbookViewId="0">
      <selection activeCell="C42" sqref="C42"/>
    </sheetView>
  </sheetViews>
  <sheetFormatPr defaultRowHeight="12.75" x14ac:dyDescent="0.2"/>
  <cols>
    <col min="1" max="1" width="44.7109375" customWidth="1"/>
    <col min="2" max="2" width="13.85546875" customWidth="1"/>
    <col min="3" max="3" width="15.5703125" customWidth="1"/>
  </cols>
  <sheetData>
    <row r="3" spans="1:3" x14ac:dyDescent="0.2">
      <c r="A3" s="2" t="s">
        <v>620</v>
      </c>
    </row>
    <row r="5" spans="1:3" ht="15.75" x14ac:dyDescent="0.25">
      <c r="A5" s="103" t="s">
        <v>569</v>
      </c>
    </row>
    <row r="7" spans="1:3" x14ac:dyDescent="0.2">
      <c r="A7" s="2" t="s">
        <v>613</v>
      </c>
      <c r="C7" s="1"/>
    </row>
    <row r="8" spans="1:3" x14ac:dyDescent="0.2">
      <c r="C8" s="1"/>
    </row>
    <row r="9" spans="1:3" x14ac:dyDescent="0.2">
      <c r="A9" s="2" t="s">
        <v>602</v>
      </c>
      <c r="C9" s="1"/>
    </row>
    <row r="10" spans="1:3" x14ac:dyDescent="0.2">
      <c r="A10" t="s">
        <v>603</v>
      </c>
      <c r="C10" s="1">
        <f>'JA 666'!F29</f>
        <v>0</v>
      </c>
    </row>
    <row r="11" spans="1:3" x14ac:dyDescent="0.2">
      <c r="A11" t="s">
        <v>604</v>
      </c>
      <c r="C11" s="1">
        <f>'JA 666'!F48</f>
        <v>0</v>
      </c>
    </row>
    <row r="12" spans="1:3" x14ac:dyDescent="0.2">
      <c r="A12" t="s">
        <v>605</v>
      </c>
      <c r="C12" s="1">
        <f>'JA 666'!F74</f>
        <v>0</v>
      </c>
    </row>
    <row r="13" spans="1:3" x14ac:dyDescent="0.2">
      <c r="A13" t="s">
        <v>606</v>
      </c>
      <c r="C13" s="1">
        <f>'JA 666'!F89</f>
        <v>0</v>
      </c>
    </row>
    <row r="14" spans="1:3" x14ac:dyDescent="0.2">
      <c r="A14" t="s">
        <v>607</v>
      </c>
      <c r="C14" s="1">
        <f>'JA 666'!F98</f>
        <v>0</v>
      </c>
    </row>
    <row r="15" spans="1:3" x14ac:dyDescent="0.2">
      <c r="A15" t="s">
        <v>608</v>
      </c>
      <c r="C15" s="1">
        <f>'JA 666'!F110</f>
        <v>0</v>
      </c>
    </row>
    <row r="16" spans="1:3" ht="13.5" thickBot="1" x14ac:dyDescent="0.25">
      <c r="A16" s="104" t="s">
        <v>609</v>
      </c>
      <c r="B16" s="104"/>
      <c r="C16" s="105">
        <f>'JA 666'!F121</f>
        <v>0</v>
      </c>
    </row>
    <row r="17" spans="1:3" ht="13.5" thickTop="1" x14ac:dyDescent="0.2">
      <c r="A17" s="106" t="s">
        <v>6</v>
      </c>
      <c r="C17" s="107">
        <f>C10+C11+C12+C13+C14+C15+C16</f>
        <v>0</v>
      </c>
    </row>
    <row r="18" spans="1:3" x14ac:dyDescent="0.2">
      <c r="C18" s="1"/>
    </row>
    <row r="19" spans="1:3" x14ac:dyDescent="0.2">
      <c r="A19" s="2" t="s">
        <v>610</v>
      </c>
      <c r="C19" s="1"/>
    </row>
    <row r="20" spans="1:3" ht="13.5" thickBot="1" x14ac:dyDescent="0.25">
      <c r="A20" s="104" t="s">
        <v>611</v>
      </c>
      <c r="B20" s="104"/>
      <c r="C20" s="105">
        <f>'JA 666'!F134</f>
        <v>0</v>
      </c>
    </row>
    <row r="21" spans="1:3" ht="13.5" thickTop="1" x14ac:dyDescent="0.2">
      <c r="A21" s="106" t="s">
        <v>6</v>
      </c>
      <c r="C21" s="107">
        <f>C20</f>
        <v>0</v>
      </c>
    </row>
    <row r="22" spans="1:3" x14ac:dyDescent="0.2">
      <c r="C22" s="1"/>
    </row>
    <row r="23" spans="1:3" x14ac:dyDescent="0.2">
      <c r="A23" s="2" t="s">
        <v>612</v>
      </c>
      <c r="B23" s="2"/>
      <c r="C23" s="107">
        <f>C17+C21</f>
        <v>0</v>
      </c>
    </row>
    <row r="24" spans="1:3" x14ac:dyDescent="0.2">
      <c r="C24" s="1"/>
    </row>
    <row r="25" spans="1:3" x14ac:dyDescent="0.2">
      <c r="A25" s="2" t="s">
        <v>621</v>
      </c>
      <c r="C25" s="1"/>
    </row>
    <row r="26" spans="1:3" x14ac:dyDescent="0.2">
      <c r="A26" s="2"/>
      <c r="C26" s="1"/>
    </row>
    <row r="27" spans="1:3" x14ac:dyDescent="0.2">
      <c r="A27" s="2" t="s">
        <v>602</v>
      </c>
      <c r="C27" s="1"/>
    </row>
    <row r="28" spans="1:3" x14ac:dyDescent="0.2">
      <c r="A28" s="108" t="s">
        <v>617</v>
      </c>
      <c r="C28" s="1">
        <f>'tip5'!F10</f>
        <v>0</v>
      </c>
    </row>
    <row r="29" spans="1:3" ht="13.5" thickBot="1" x14ac:dyDescent="0.25">
      <c r="A29" s="109" t="s">
        <v>616</v>
      </c>
      <c r="B29" s="104"/>
      <c r="C29" s="105">
        <f>'tip5'!F25</f>
        <v>0</v>
      </c>
    </row>
    <row r="30" spans="1:3" ht="13.5" thickTop="1" x14ac:dyDescent="0.2">
      <c r="A30" s="106" t="s">
        <v>6</v>
      </c>
      <c r="C30" s="107">
        <f>C28+C29</f>
        <v>0</v>
      </c>
    </row>
    <row r="31" spans="1:3" x14ac:dyDescent="0.2">
      <c r="C31" s="1"/>
    </row>
    <row r="32" spans="1:3" x14ac:dyDescent="0.2">
      <c r="A32" s="2" t="s">
        <v>622</v>
      </c>
      <c r="C32" s="1"/>
    </row>
    <row r="33" spans="1:3" x14ac:dyDescent="0.2">
      <c r="C33" s="1"/>
    </row>
    <row r="34" spans="1:3" x14ac:dyDescent="0.2">
      <c r="A34" s="2" t="s">
        <v>602</v>
      </c>
      <c r="C34" s="1"/>
    </row>
    <row r="35" spans="1:3" x14ac:dyDescent="0.2">
      <c r="A35" s="108" t="s">
        <v>617</v>
      </c>
      <c r="C35" s="1">
        <f>'tip 6'!F10</f>
        <v>0</v>
      </c>
    </row>
    <row r="36" spans="1:3" ht="13.5" thickBot="1" x14ac:dyDescent="0.25">
      <c r="A36" s="109" t="s">
        <v>616</v>
      </c>
      <c r="B36" s="104"/>
      <c r="C36" s="105">
        <f>'tip 6'!F25</f>
        <v>0</v>
      </c>
    </row>
    <row r="37" spans="1:3" ht="13.5" thickTop="1" x14ac:dyDescent="0.2">
      <c r="A37" s="106" t="s">
        <v>6</v>
      </c>
      <c r="B37" s="3"/>
      <c r="C37" s="111">
        <f>C35+C36</f>
        <v>0</v>
      </c>
    </row>
    <row r="38" spans="1:3" x14ac:dyDescent="0.2">
      <c r="A38" s="110"/>
      <c r="B38" s="110"/>
      <c r="C38" s="111"/>
    </row>
    <row r="39" spans="1:3" x14ac:dyDescent="0.2">
      <c r="A39" s="220" t="s">
        <v>640</v>
      </c>
      <c r="B39" s="110"/>
      <c r="C39" s="221">
        <f>(C10+C11+C12+C13+C14+C15+C16+C20+C28+C29+C35+C36)*0.1</f>
        <v>0</v>
      </c>
    </row>
    <row r="40" spans="1:3" x14ac:dyDescent="0.2">
      <c r="C40" s="1"/>
    </row>
    <row r="41" spans="1:3" ht="13.5" thickBot="1" x14ac:dyDescent="0.25">
      <c r="A41" s="418" t="s">
        <v>623</v>
      </c>
      <c r="B41" s="418"/>
    </row>
    <row r="42" spans="1:3" ht="13.5" thickBot="1" x14ac:dyDescent="0.25">
      <c r="A42" s="418"/>
      <c r="B42" s="418"/>
      <c r="C42" s="357">
        <f>C23+C30+C37+C39</f>
        <v>0</v>
      </c>
    </row>
  </sheetData>
  <sheetProtection password="CFB7" sheet="1" objects="1" scenarios="1"/>
  <mergeCells count="1">
    <mergeCell ref="A41:B42"/>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4"/>
  <sheetViews>
    <sheetView showZeros="0" zoomScaleNormal="100" workbookViewId="0">
      <selection activeCell="E13" sqref="E13"/>
    </sheetView>
  </sheetViews>
  <sheetFormatPr defaultRowHeight="12.75" x14ac:dyDescent="0.2"/>
  <cols>
    <col min="1" max="1" width="6" style="121" bestFit="1" customWidth="1"/>
    <col min="2" max="2" width="36.7109375" style="132" customWidth="1"/>
    <col min="3" max="3" width="8.5703125" style="124" customWidth="1"/>
    <col min="4" max="4" width="4.7109375" style="124" bestFit="1" customWidth="1"/>
    <col min="5" max="5" width="11.85546875" style="133" customWidth="1"/>
    <col min="6" max="6" width="13.7109375" style="191" customWidth="1"/>
    <col min="7" max="16384" width="9.140625" style="124"/>
  </cols>
  <sheetData>
    <row r="1" spans="1:6" s="118" customFormat="1" ht="15.75" x14ac:dyDescent="0.25">
      <c r="A1" s="114" t="s">
        <v>462</v>
      </c>
      <c r="B1" s="103" t="s">
        <v>461</v>
      </c>
      <c r="C1" s="115"/>
      <c r="D1" s="115"/>
      <c r="E1" s="116"/>
      <c r="F1" s="190"/>
    </row>
    <row r="2" spans="1:6" s="118" customFormat="1" ht="15.75" x14ac:dyDescent="0.25">
      <c r="A2" s="114" t="s">
        <v>631</v>
      </c>
      <c r="B2" s="103" t="s">
        <v>9</v>
      </c>
      <c r="C2" s="115"/>
      <c r="D2" s="115"/>
      <c r="E2" s="116"/>
      <c r="F2" s="190"/>
    </row>
    <row r="3" spans="1:6" s="118" customFormat="1" ht="15.75" x14ac:dyDescent="0.25">
      <c r="A3" s="114" t="s">
        <v>632</v>
      </c>
      <c r="B3" s="103" t="s">
        <v>569</v>
      </c>
      <c r="C3" s="115"/>
      <c r="D3" s="115"/>
      <c r="E3" s="116"/>
      <c r="F3" s="190"/>
    </row>
    <row r="4" spans="1:6" x14ac:dyDescent="0.2">
      <c r="A4" s="119"/>
      <c r="B4" s="120"/>
      <c r="C4" s="121"/>
      <c r="D4" s="121"/>
      <c r="E4" s="122"/>
    </row>
    <row r="5" spans="1:6" ht="76.5" x14ac:dyDescent="0.2">
      <c r="A5" s="125" t="s">
        <v>463</v>
      </c>
      <c r="B5" s="126" t="s">
        <v>464</v>
      </c>
      <c r="C5" s="127" t="s">
        <v>465</v>
      </c>
      <c r="D5" s="128" t="s">
        <v>466</v>
      </c>
      <c r="E5" s="129" t="s">
        <v>467</v>
      </c>
      <c r="F5" s="129" t="s">
        <v>468</v>
      </c>
    </row>
    <row r="6" spans="1:6" x14ac:dyDescent="0.2">
      <c r="A6" s="131">
        <v>1</v>
      </c>
    </row>
    <row r="7" spans="1:6" s="140" customFormat="1" x14ac:dyDescent="0.2">
      <c r="A7" s="134" t="s">
        <v>469</v>
      </c>
      <c r="B7" s="135" t="s">
        <v>9</v>
      </c>
      <c r="C7" s="136"/>
      <c r="D7" s="137"/>
      <c r="E7" s="138"/>
      <c r="F7" s="192"/>
    </row>
    <row r="8" spans="1:6" s="140" customFormat="1" x14ac:dyDescent="0.2">
      <c r="A8" s="134" t="s">
        <v>470</v>
      </c>
      <c r="B8" s="135" t="s">
        <v>471</v>
      </c>
      <c r="C8" s="136"/>
      <c r="D8" s="137"/>
      <c r="E8" s="138"/>
      <c r="F8" s="192"/>
    </row>
    <row r="9" spans="1:6" s="140" customFormat="1" ht="76.5" x14ac:dyDescent="0.2">
      <c r="A9" s="134"/>
      <c r="B9" s="141" t="s">
        <v>472</v>
      </c>
      <c r="C9" s="136"/>
      <c r="D9" s="137"/>
      <c r="E9" s="138"/>
      <c r="F9" s="192"/>
    </row>
    <row r="10" spans="1:6" s="140" customFormat="1" x14ac:dyDescent="0.2">
      <c r="A10" s="134"/>
      <c r="B10" s="141"/>
      <c r="C10" s="136"/>
      <c r="D10" s="137"/>
      <c r="E10" s="138"/>
      <c r="F10" s="192"/>
    </row>
    <row r="11" spans="1:6" s="140" customFormat="1" x14ac:dyDescent="0.2">
      <c r="A11" s="134">
        <v>1</v>
      </c>
      <c r="B11" s="135" t="s">
        <v>473</v>
      </c>
      <c r="C11" s="136"/>
      <c r="D11" s="137"/>
      <c r="E11" s="138"/>
      <c r="F11" s="192"/>
    </row>
    <row r="12" spans="1:6" s="140" customFormat="1" x14ac:dyDescent="0.2">
      <c r="A12" s="142"/>
      <c r="B12" s="143" t="s">
        <v>474</v>
      </c>
      <c r="F12" s="164"/>
    </row>
    <row r="13" spans="1:6" s="140" customFormat="1" x14ac:dyDescent="0.2">
      <c r="A13" s="134"/>
      <c r="B13" s="141"/>
      <c r="C13" s="136">
        <f>24.67*2</f>
        <v>49.34</v>
      </c>
      <c r="D13" s="137" t="s">
        <v>2</v>
      </c>
      <c r="E13" s="165"/>
      <c r="F13" s="192">
        <f>C13*E13</f>
        <v>0</v>
      </c>
    </row>
    <row r="14" spans="1:6" s="140" customFormat="1" x14ac:dyDescent="0.2">
      <c r="A14" s="134">
        <v>2</v>
      </c>
      <c r="B14" s="135" t="s">
        <v>475</v>
      </c>
      <c r="C14" s="136"/>
      <c r="D14" s="137"/>
      <c r="E14" s="138"/>
      <c r="F14" s="192"/>
    </row>
    <row r="15" spans="1:6" s="140" customFormat="1" ht="38.25" x14ac:dyDescent="0.2">
      <c r="A15" s="142"/>
      <c r="B15" s="143" t="s">
        <v>476</v>
      </c>
      <c r="F15" s="164"/>
    </row>
    <row r="16" spans="1:6" s="140" customFormat="1" x14ac:dyDescent="0.2">
      <c r="A16" s="134"/>
      <c r="B16" s="141"/>
      <c r="C16" s="136">
        <v>39.94</v>
      </c>
      <c r="D16" s="137" t="s">
        <v>1</v>
      </c>
      <c r="E16" s="165"/>
      <c r="F16" s="192">
        <f>C16*E16</f>
        <v>0</v>
      </c>
    </row>
    <row r="17" spans="1:6" s="140" customFormat="1" x14ac:dyDescent="0.2">
      <c r="A17" s="134">
        <v>3</v>
      </c>
      <c r="B17" s="135" t="s">
        <v>570</v>
      </c>
      <c r="C17" s="136"/>
      <c r="D17" s="137"/>
      <c r="E17" s="138"/>
      <c r="F17" s="192"/>
    </row>
    <row r="18" spans="1:6" s="140" customFormat="1" ht="51" x14ac:dyDescent="0.2">
      <c r="A18" s="142"/>
      <c r="B18" s="143" t="s">
        <v>571</v>
      </c>
      <c r="F18" s="164"/>
    </row>
    <row r="19" spans="1:6" s="140" customFormat="1" x14ac:dyDescent="0.2">
      <c r="A19" s="134"/>
      <c r="B19" s="141"/>
      <c r="C19" s="136">
        <v>6</v>
      </c>
      <c r="D19" s="145" t="s">
        <v>10</v>
      </c>
      <c r="E19" s="165"/>
      <c r="F19" s="192">
        <f>C19*E19</f>
        <v>0</v>
      </c>
    </row>
    <row r="20" spans="1:6" s="140" customFormat="1" x14ac:dyDescent="0.2">
      <c r="A20" s="134">
        <v>4</v>
      </c>
      <c r="B20" s="135" t="s">
        <v>479</v>
      </c>
      <c r="C20" s="136"/>
      <c r="D20" s="137"/>
      <c r="E20" s="138"/>
      <c r="F20" s="192"/>
    </row>
    <row r="21" spans="1:6" s="140" customFormat="1" ht="63.75" x14ac:dyDescent="0.2">
      <c r="A21" s="146"/>
      <c r="B21" s="141" t="s">
        <v>480</v>
      </c>
      <c r="F21" s="164"/>
    </row>
    <row r="22" spans="1:6" s="140" customFormat="1" x14ac:dyDescent="0.2">
      <c r="A22" s="146"/>
      <c r="B22" s="141"/>
      <c r="C22" s="136">
        <v>1</v>
      </c>
      <c r="D22" s="137" t="s">
        <v>11</v>
      </c>
      <c r="E22" s="165"/>
      <c r="F22" s="192">
        <f>C22*E22</f>
        <v>0</v>
      </c>
    </row>
    <row r="23" spans="1:6" s="140" customFormat="1" x14ac:dyDescent="0.2">
      <c r="A23" s="134">
        <v>5</v>
      </c>
      <c r="B23" s="135" t="s">
        <v>481</v>
      </c>
      <c r="C23" s="136"/>
      <c r="D23" s="137"/>
      <c r="E23" s="138"/>
      <c r="F23" s="192"/>
    </row>
    <row r="24" spans="1:6" s="140" customFormat="1" ht="63.75" x14ac:dyDescent="0.2">
      <c r="A24" s="134"/>
      <c r="B24" s="141" t="s">
        <v>482</v>
      </c>
      <c r="F24" s="164"/>
    </row>
    <row r="25" spans="1:6" s="140" customFormat="1" x14ac:dyDescent="0.2">
      <c r="A25" s="134"/>
      <c r="B25" s="141"/>
      <c r="C25" s="136">
        <v>1.62</v>
      </c>
      <c r="D25" s="137" t="s">
        <v>3</v>
      </c>
      <c r="E25" s="165"/>
      <c r="F25" s="192">
        <f>C25*E25</f>
        <v>0</v>
      </c>
    </row>
    <row r="26" spans="1:6" s="140" customFormat="1" x14ac:dyDescent="0.2">
      <c r="A26" s="134">
        <v>6</v>
      </c>
      <c r="B26" s="135" t="s">
        <v>483</v>
      </c>
      <c r="C26" s="136"/>
      <c r="D26" s="137"/>
      <c r="E26" s="138"/>
      <c r="F26" s="192"/>
    </row>
    <row r="27" spans="1:6" s="140" customFormat="1" ht="38.25" x14ac:dyDescent="0.2">
      <c r="A27" s="134"/>
      <c r="B27" s="141" t="s">
        <v>484</v>
      </c>
      <c r="F27" s="164"/>
    </row>
    <row r="28" spans="1:6" s="140" customFormat="1" ht="13.5" thickBot="1" x14ac:dyDescent="0.25">
      <c r="A28" s="147"/>
      <c r="B28" s="148"/>
      <c r="C28" s="149">
        <v>1</v>
      </c>
      <c r="D28" s="150" t="s">
        <v>11</v>
      </c>
      <c r="E28" s="166"/>
      <c r="F28" s="193">
        <f>C28*E28</f>
        <v>0</v>
      </c>
    </row>
    <row r="29" spans="1:6" s="140" customFormat="1" ht="13.5" thickTop="1" x14ac:dyDescent="0.2">
      <c r="A29" s="358"/>
      <c r="B29" s="359" t="s">
        <v>6</v>
      </c>
      <c r="C29" s="364"/>
      <c r="D29" s="368"/>
      <c r="E29" s="362"/>
      <c r="F29" s="369">
        <f>SUM(F13:F28)</f>
        <v>0</v>
      </c>
    </row>
    <row r="30" spans="1:6" s="140" customFormat="1" x14ac:dyDescent="0.2">
      <c r="A30" s="134"/>
      <c r="B30" s="141"/>
      <c r="C30" s="153"/>
      <c r="D30" s="137"/>
      <c r="E30" s="138"/>
      <c r="F30" s="192"/>
    </row>
    <row r="31" spans="1:6" s="140" customFormat="1" x14ac:dyDescent="0.2">
      <c r="A31" s="134"/>
      <c r="B31" s="141"/>
      <c r="C31" s="153"/>
      <c r="D31" s="137"/>
      <c r="E31" s="138"/>
      <c r="F31" s="192"/>
    </row>
    <row r="32" spans="1:6" s="140" customFormat="1" x14ac:dyDescent="0.2">
      <c r="A32" s="134"/>
      <c r="B32" s="141"/>
      <c r="C32" s="153"/>
      <c r="D32" s="137"/>
      <c r="E32" s="138"/>
      <c r="F32" s="192"/>
    </row>
    <row r="33" spans="1:6" s="140" customFormat="1" x14ac:dyDescent="0.2">
      <c r="A33" s="134"/>
      <c r="B33" s="141"/>
      <c r="C33" s="153"/>
      <c r="D33" s="137"/>
      <c r="E33" s="138"/>
      <c r="F33" s="192"/>
    </row>
    <row r="34" spans="1:6" s="140" customFormat="1" x14ac:dyDescent="0.2">
      <c r="A34" s="134" t="s">
        <v>485</v>
      </c>
      <c r="B34" s="135" t="s">
        <v>5</v>
      </c>
      <c r="C34" s="153"/>
      <c r="D34" s="137"/>
      <c r="E34" s="138"/>
      <c r="F34" s="192"/>
    </row>
    <row r="35" spans="1:6" s="140" customFormat="1" ht="102" x14ac:dyDescent="0.2">
      <c r="A35" s="134"/>
      <c r="B35" s="143" t="s">
        <v>486</v>
      </c>
      <c r="C35" s="153"/>
      <c r="D35" s="137"/>
      <c r="E35" s="138"/>
      <c r="F35" s="192"/>
    </row>
    <row r="36" spans="1:6" s="140" customFormat="1" x14ac:dyDescent="0.2">
      <c r="A36" s="134">
        <v>1</v>
      </c>
      <c r="B36" s="135" t="s">
        <v>487</v>
      </c>
      <c r="C36" s="153"/>
      <c r="D36" s="137"/>
      <c r="E36" s="138"/>
      <c r="F36" s="192"/>
    </row>
    <row r="37" spans="1:6" s="140" customFormat="1" ht="63.75" x14ac:dyDescent="0.2">
      <c r="A37" s="142"/>
      <c r="B37" s="141" t="s">
        <v>488</v>
      </c>
      <c r="F37" s="164"/>
    </row>
    <row r="38" spans="1:6" s="140" customFormat="1" x14ac:dyDescent="0.2">
      <c r="A38" s="134"/>
      <c r="B38" s="141"/>
      <c r="C38" s="136">
        <f>39.94*0.3+31.42*0.4-C41</f>
        <v>21.55</v>
      </c>
      <c r="D38" s="137" t="s">
        <v>3</v>
      </c>
      <c r="E38" s="165"/>
      <c r="F38" s="192">
        <f>C38*E38</f>
        <v>0</v>
      </c>
    </row>
    <row r="39" spans="1:6" s="140" customFormat="1" x14ac:dyDescent="0.2">
      <c r="A39" s="134">
        <v>2</v>
      </c>
      <c r="B39" s="135" t="s">
        <v>489</v>
      </c>
      <c r="C39" s="153"/>
      <c r="D39" s="137"/>
      <c r="E39" s="138"/>
      <c r="F39" s="192"/>
    </row>
    <row r="40" spans="1:6" s="140" customFormat="1" ht="51" x14ac:dyDescent="0.2">
      <c r="A40" s="142"/>
      <c r="B40" s="141" t="s">
        <v>490</v>
      </c>
      <c r="F40" s="164"/>
    </row>
    <row r="41" spans="1:6" s="140" customFormat="1" x14ac:dyDescent="0.2">
      <c r="A41" s="134"/>
      <c r="B41" s="141"/>
      <c r="C41" s="136">
        <v>3</v>
      </c>
      <c r="D41" s="137" t="s">
        <v>3</v>
      </c>
      <c r="E41" s="165"/>
      <c r="F41" s="192">
        <f>C41*E41</f>
        <v>0</v>
      </c>
    </row>
    <row r="42" spans="1:6" s="140" customFormat="1" x14ac:dyDescent="0.2">
      <c r="A42" s="134">
        <v>3</v>
      </c>
      <c r="B42" s="135" t="s">
        <v>491</v>
      </c>
      <c r="C42" s="153"/>
      <c r="D42" s="137"/>
      <c r="E42" s="138"/>
      <c r="F42" s="192"/>
    </row>
    <row r="43" spans="1:6" s="140" customFormat="1" ht="63.75" x14ac:dyDescent="0.2">
      <c r="A43" s="142"/>
      <c r="B43" s="141" t="s">
        <v>492</v>
      </c>
      <c r="F43" s="164"/>
    </row>
    <row r="44" spans="1:6" s="140" customFormat="1" x14ac:dyDescent="0.2">
      <c r="A44" s="142"/>
      <c r="B44" s="141"/>
      <c r="C44" s="136">
        <f>+C38+C41</f>
        <v>24.55</v>
      </c>
      <c r="D44" s="137" t="s">
        <v>3</v>
      </c>
      <c r="E44" s="165"/>
      <c r="F44" s="192">
        <f>C44*E44</f>
        <v>0</v>
      </c>
    </row>
    <row r="45" spans="1:6" s="140" customFormat="1" x14ac:dyDescent="0.2">
      <c r="A45" s="134">
        <v>4</v>
      </c>
      <c r="B45" s="135" t="s">
        <v>493</v>
      </c>
      <c r="C45" s="136"/>
      <c r="D45" s="137"/>
      <c r="E45" s="138"/>
      <c r="F45" s="192"/>
    </row>
    <row r="46" spans="1:6" s="140" customFormat="1" ht="25.5" x14ac:dyDescent="0.2">
      <c r="A46" s="134"/>
      <c r="B46" s="141" t="s">
        <v>494</v>
      </c>
      <c r="C46" s="136"/>
      <c r="D46" s="137"/>
      <c r="E46" s="138"/>
      <c r="F46" s="192"/>
    </row>
    <row r="47" spans="1:6" s="140" customFormat="1" ht="13.5" thickBot="1" x14ac:dyDescent="0.25">
      <c r="A47" s="147"/>
      <c r="B47" s="148"/>
      <c r="C47" s="155">
        <f>+C38+C41</f>
        <v>24.55</v>
      </c>
      <c r="D47" s="156" t="s">
        <v>3</v>
      </c>
      <c r="E47" s="166"/>
      <c r="F47" s="193">
        <f>C47*E47</f>
        <v>0</v>
      </c>
    </row>
    <row r="48" spans="1:6" s="140" customFormat="1" ht="13.5" thickTop="1" x14ac:dyDescent="0.2">
      <c r="A48" s="358"/>
      <c r="B48" s="359" t="s">
        <v>6</v>
      </c>
      <c r="C48" s="360"/>
      <c r="D48" s="361"/>
      <c r="E48" s="362"/>
      <c r="F48" s="369">
        <f>SUM(F38:F47)</f>
        <v>0</v>
      </c>
    </row>
    <row r="49" spans="1:6" s="140" customFormat="1" x14ac:dyDescent="0.2">
      <c r="A49" s="134"/>
      <c r="B49" s="141"/>
      <c r="C49" s="153"/>
      <c r="D49" s="137"/>
      <c r="E49" s="138"/>
      <c r="F49" s="192"/>
    </row>
    <row r="50" spans="1:6" s="140" customFormat="1" x14ac:dyDescent="0.2">
      <c r="A50" s="134" t="s">
        <v>495</v>
      </c>
      <c r="B50" s="135" t="s">
        <v>496</v>
      </c>
      <c r="C50" s="136"/>
      <c r="D50" s="137"/>
      <c r="E50" s="138"/>
      <c r="F50" s="192"/>
    </row>
    <row r="51" spans="1:6" s="140" customFormat="1" x14ac:dyDescent="0.2">
      <c r="A51" s="134">
        <v>1</v>
      </c>
      <c r="B51" s="135" t="s">
        <v>497</v>
      </c>
      <c r="C51" s="136"/>
      <c r="D51" s="137"/>
      <c r="E51" s="138"/>
      <c r="F51" s="192"/>
    </row>
    <row r="52" spans="1:6" s="140" customFormat="1" ht="51" x14ac:dyDescent="0.2">
      <c r="A52" s="134"/>
      <c r="B52" s="141" t="s">
        <v>498</v>
      </c>
      <c r="C52" s="136"/>
      <c r="D52" s="137"/>
      <c r="E52" s="138"/>
      <c r="F52" s="192"/>
    </row>
    <row r="53" spans="1:6" s="140" customFormat="1" x14ac:dyDescent="0.2">
      <c r="A53" s="134"/>
      <c r="B53" s="141"/>
      <c r="C53" s="136">
        <v>2.16</v>
      </c>
      <c r="D53" s="137" t="s">
        <v>1</v>
      </c>
      <c r="E53" s="165"/>
      <c r="F53" s="192">
        <f>C53*E53</f>
        <v>0</v>
      </c>
    </row>
    <row r="54" spans="1:6" s="140" customFormat="1" x14ac:dyDescent="0.2">
      <c r="A54" s="134">
        <v>2</v>
      </c>
      <c r="B54" s="135" t="s">
        <v>499</v>
      </c>
      <c r="C54" s="136"/>
      <c r="D54" s="137"/>
      <c r="E54" s="138"/>
      <c r="F54" s="192"/>
    </row>
    <row r="55" spans="1:6" s="140" customFormat="1" ht="76.5" x14ac:dyDescent="0.2">
      <c r="A55" s="134"/>
      <c r="B55" s="141" t="s">
        <v>572</v>
      </c>
      <c r="C55" s="136"/>
      <c r="D55" s="137"/>
      <c r="E55" s="138"/>
      <c r="F55" s="192"/>
    </row>
    <row r="56" spans="1:6" s="140" customFormat="1" x14ac:dyDescent="0.2">
      <c r="A56" s="134"/>
      <c r="B56" s="141"/>
      <c r="C56" s="136">
        <v>1</v>
      </c>
      <c r="D56" s="137" t="s">
        <v>11</v>
      </c>
      <c r="E56" s="165"/>
      <c r="F56" s="192">
        <f>C56*E56</f>
        <v>0</v>
      </c>
    </row>
    <row r="57" spans="1:6" s="140" customFormat="1" x14ac:dyDescent="0.2">
      <c r="A57" s="134"/>
      <c r="B57" s="141"/>
      <c r="C57" s="136"/>
      <c r="D57" s="137"/>
      <c r="E57" s="165"/>
      <c r="F57" s="192"/>
    </row>
    <row r="58" spans="1:6" s="140" customFormat="1" x14ac:dyDescent="0.2">
      <c r="A58" s="134"/>
      <c r="B58" s="141"/>
      <c r="C58" s="136"/>
      <c r="D58" s="137"/>
      <c r="E58" s="165"/>
      <c r="F58" s="192"/>
    </row>
    <row r="59" spans="1:6" s="140" customFormat="1" ht="25.5" x14ac:dyDescent="0.2">
      <c r="A59" s="134">
        <v>3</v>
      </c>
      <c r="B59" s="135" t="s">
        <v>573</v>
      </c>
      <c r="C59" s="136"/>
      <c r="D59" s="137"/>
      <c r="E59" s="138"/>
      <c r="F59" s="192"/>
    </row>
    <row r="60" spans="1:6" s="140" customFormat="1" ht="89.25" x14ac:dyDescent="0.2">
      <c r="A60" s="134"/>
      <c r="B60" s="141" t="s">
        <v>574</v>
      </c>
      <c r="C60" s="136"/>
      <c r="D60" s="137"/>
      <c r="E60" s="138"/>
      <c r="F60" s="192"/>
    </row>
    <row r="61" spans="1:6" s="140" customFormat="1" x14ac:dyDescent="0.2">
      <c r="A61" s="134"/>
      <c r="B61" s="141"/>
      <c r="C61" s="136">
        <v>1</v>
      </c>
      <c r="D61" s="145" t="s">
        <v>11</v>
      </c>
      <c r="E61" s="165"/>
      <c r="F61" s="192">
        <f>C61*E61</f>
        <v>0</v>
      </c>
    </row>
    <row r="62" spans="1:6" s="140" customFormat="1" x14ac:dyDescent="0.2">
      <c r="A62" s="134">
        <v>4</v>
      </c>
      <c r="B62" s="135" t="s">
        <v>575</v>
      </c>
      <c r="C62" s="136"/>
      <c r="D62" s="137"/>
      <c r="E62" s="138"/>
      <c r="F62" s="192"/>
    </row>
    <row r="63" spans="1:6" s="140" customFormat="1" ht="63.75" x14ac:dyDescent="0.2">
      <c r="A63" s="134"/>
      <c r="B63" s="141" t="s">
        <v>576</v>
      </c>
      <c r="C63" s="136"/>
      <c r="D63" s="137"/>
      <c r="E63" s="138"/>
      <c r="F63" s="192"/>
    </row>
    <row r="64" spans="1:6" s="140" customFormat="1" x14ac:dyDescent="0.2">
      <c r="A64" s="134"/>
      <c r="B64" s="141"/>
      <c r="C64" s="136">
        <f>+C19</f>
        <v>6</v>
      </c>
      <c r="D64" s="145" t="s">
        <v>503</v>
      </c>
      <c r="E64" s="165"/>
      <c r="F64" s="192">
        <f>C64*E64</f>
        <v>0</v>
      </c>
    </row>
    <row r="65" spans="1:6" s="140" customFormat="1" x14ac:dyDescent="0.2">
      <c r="A65" s="134">
        <v>5</v>
      </c>
      <c r="B65" s="135" t="s">
        <v>504</v>
      </c>
      <c r="C65" s="136"/>
      <c r="D65" s="137"/>
      <c r="E65" s="138"/>
      <c r="F65" s="192"/>
    </row>
    <row r="66" spans="1:6" s="140" customFormat="1" ht="55.5" customHeight="1" x14ac:dyDescent="0.2">
      <c r="A66" s="134"/>
      <c r="B66" s="141" t="s">
        <v>505</v>
      </c>
      <c r="C66" s="136"/>
      <c r="D66" s="137"/>
      <c r="E66" s="138"/>
      <c r="F66" s="192"/>
    </row>
    <row r="67" spans="1:6" s="140" customFormat="1" x14ac:dyDescent="0.2">
      <c r="A67" s="134"/>
      <c r="B67" s="141"/>
      <c r="C67" s="136">
        <v>12.42</v>
      </c>
      <c r="D67" s="137" t="s">
        <v>1</v>
      </c>
      <c r="E67" s="165"/>
      <c r="F67" s="192">
        <f>C67*E67</f>
        <v>0</v>
      </c>
    </row>
    <row r="68" spans="1:6" s="157" customFormat="1" x14ac:dyDescent="0.2">
      <c r="A68" s="134">
        <v>6</v>
      </c>
      <c r="B68" s="135" t="s">
        <v>506</v>
      </c>
      <c r="C68" s="136"/>
      <c r="D68" s="137"/>
      <c r="E68" s="138"/>
      <c r="F68" s="192"/>
    </row>
    <row r="69" spans="1:6" s="157" customFormat="1" x14ac:dyDescent="0.2">
      <c r="A69" s="134"/>
      <c r="B69" s="141" t="s">
        <v>507</v>
      </c>
      <c r="C69" s="136"/>
      <c r="D69" s="137"/>
      <c r="E69" s="138"/>
      <c r="F69" s="192"/>
    </row>
    <row r="70" spans="1:6" s="157" customFormat="1" x14ac:dyDescent="0.2">
      <c r="A70" s="134"/>
      <c r="B70" s="141"/>
      <c r="C70" s="136">
        <f>+C67</f>
        <v>12.42</v>
      </c>
      <c r="D70" s="137" t="s">
        <v>1</v>
      </c>
      <c r="E70" s="165"/>
      <c r="F70" s="192">
        <f>C70*E70</f>
        <v>0</v>
      </c>
    </row>
    <row r="71" spans="1:6" s="157" customFormat="1" x14ac:dyDescent="0.2">
      <c r="A71" s="134">
        <v>7</v>
      </c>
      <c r="B71" s="135" t="s">
        <v>508</v>
      </c>
      <c r="C71" s="136"/>
      <c r="D71" s="137"/>
      <c r="E71" s="138"/>
      <c r="F71" s="192"/>
    </row>
    <row r="72" spans="1:6" s="157" customFormat="1" x14ac:dyDescent="0.2">
      <c r="A72" s="134"/>
      <c r="B72" s="141" t="s">
        <v>509</v>
      </c>
      <c r="C72" s="136"/>
      <c r="D72" s="137"/>
      <c r="E72" s="138"/>
      <c r="F72" s="192"/>
    </row>
    <row r="73" spans="1:6" s="140" customFormat="1" ht="13.5" thickBot="1" x14ac:dyDescent="0.25">
      <c r="A73" s="147"/>
      <c r="B73" s="148"/>
      <c r="C73" s="149">
        <v>5</v>
      </c>
      <c r="D73" s="156" t="s">
        <v>8</v>
      </c>
      <c r="E73" s="166"/>
      <c r="F73" s="193">
        <f>C73*E73</f>
        <v>0</v>
      </c>
    </row>
    <row r="74" spans="1:6" s="140" customFormat="1" ht="13.5" thickTop="1" x14ac:dyDescent="0.2">
      <c r="A74" s="358"/>
      <c r="B74" s="359" t="s">
        <v>6</v>
      </c>
      <c r="C74" s="364"/>
      <c r="D74" s="361"/>
      <c r="E74" s="362"/>
      <c r="F74" s="369">
        <f>SUM(F53:F73)</f>
        <v>0</v>
      </c>
    </row>
    <row r="75" spans="1:6" s="140" customFormat="1" x14ac:dyDescent="0.2">
      <c r="A75" s="134"/>
      <c r="B75" s="141"/>
      <c r="C75" s="136"/>
      <c r="D75" s="137"/>
      <c r="E75" s="138"/>
      <c r="F75" s="192"/>
    </row>
    <row r="76" spans="1:6" s="140" customFormat="1" x14ac:dyDescent="0.2">
      <c r="A76" s="134" t="s">
        <v>510</v>
      </c>
      <c r="B76" s="135" t="s">
        <v>511</v>
      </c>
      <c r="C76" s="136"/>
      <c r="D76" s="137"/>
      <c r="E76" s="138"/>
      <c r="F76" s="192"/>
    </row>
    <row r="77" spans="1:6" s="140" customFormat="1" ht="89.25" x14ac:dyDescent="0.2">
      <c r="A77" s="134"/>
      <c r="B77" s="141" t="s">
        <v>512</v>
      </c>
      <c r="C77" s="136"/>
      <c r="D77" s="137"/>
      <c r="E77" s="138"/>
      <c r="F77" s="192"/>
    </row>
    <row r="78" spans="1:6" s="140" customFormat="1" x14ac:dyDescent="0.2">
      <c r="A78" s="134"/>
      <c r="B78" s="141"/>
      <c r="C78" s="136"/>
      <c r="D78" s="137"/>
      <c r="E78" s="158"/>
      <c r="F78" s="195"/>
    </row>
    <row r="79" spans="1:6" s="140" customFormat="1" ht="25.5" x14ac:dyDescent="0.2">
      <c r="A79" s="134">
        <v>1</v>
      </c>
      <c r="B79" s="135" t="s">
        <v>513</v>
      </c>
      <c r="C79" s="136"/>
      <c r="D79" s="137"/>
      <c r="E79" s="158"/>
      <c r="F79" s="195"/>
    </row>
    <row r="80" spans="1:6" s="140" customFormat="1" ht="97.5" customHeight="1" x14ac:dyDescent="0.2">
      <c r="A80" s="134"/>
      <c r="B80" s="141" t="s">
        <v>514</v>
      </c>
      <c r="C80" s="136"/>
      <c r="D80" s="137"/>
      <c r="E80" s="158"/>
      <c r="F80" s="195"/>
    </row>
    <row r="81" spans="1:6" s="140" customFormat="1" x14ac:dyDescent="0.2">
      <c r="A81" s="134"/>
      <c r="B81" s="141"/>
      <c r="C81" s="136">
        <v>7.88</v>
      </c>
      <c r="D81" s="137" t="s">
        <v>1</v>
      </c>
      <c r="E81" s="165"/>
      <c r="F81" s="192">
        <f>C81*E81</f>
        <v>0</v>
      </c>
    </row>
    <row r="82" spans="1:6" s="140" customFormat="1" x14ac:dyDescent="0.2">
      <c r="A82" s="134"/>
      <c r="B82" s="141"/>
      <c r="C82" s="136"/>
      <c r="D82" s="137"/>
      <c r="E82" s="165"/>
      <c r="F82" s="192"/>
    </row>
    <row r="83" spans="1:6" s="140" customFormat="1" x14ac:dyDescent="0.2">
      <c r="A83" s="134">
        <v>2</v>
      </c>
      <c r="B83" s="135" t="s">
        <v>515</v>
      </c>
      <c r="C83" s="136"/>
      <c r="D83" s="137"/>
      <c r="E83" s="138"/>
      <c r="F83" s="192"/>
    </row>
    <row r="84" spans="1:6" s="140" customFormat="1" ht="38.25" x14ac:dyDescent="0.2">
      <c r="A84" s="134"/>
      <c r="B84" s="141" t="s">
        <v>577</v>
      </c>
      <c r="C84" s="136"/>
      <c r="D84" s="137"/>
      <c r="E84" s="138"/>
      <c r="F84" s="192"/>
    </row>
    <row r="85" spans="1:6" s="140" customFormat="1" x14ac:dyDescent="0.2">
      <c r="A85" s="134"/>
      <c r="B85" s="141"/>
      <c r="C85" s="136">
        <v>3.48</v>
      </c>
      <c r="D85" s="145" t="s">
        <v>1</v>
      </c>
      <c r="E85" s="165"/>
      <c r="F85" s="192">
        <f>C85*E85</f>
        <v>0</v>
      </c>
    </row>
    <row r="86" spans="1:6" s="140" customFormat="1" x14ac:dyDescent="0.2">
      <c r="A86" s="134">
        <v>3</v>
      </c>
      <c r="B86" s="135" t="s">
        <v>517</v>
      </c>
      <c r="C86" s="136"/>
      <c r="D86" s="137"/>
      <c r="E86" s="138"/>
      <c r="F86" s="192"/>
    </row>
    <row r="87" spans="1:6" s="140" customFormat="1" ht="76.5" x14ac:dyDescent="0.2">
      <c r="A87" s="134"/>
      <c r="B87" s="141" t="s">
        <v>518</v>
      </c>
      <c r="C87" s="136"/>
      <c r="D87" s="137"/>
      <c r="E87" s="138"/>
      <c r="F87" s="192"/>
    </row>
    <row r="88" spans="1:6" s="140" customFormat="1" ht="13.5" thickBot="1" x14ac:dyDescent="0.25">
      <c r="A88" s="147"/>
      <c r="B88" s="148"/>
      <c r="C88" s="149">
        <v>1.18</v>
      </c>
      <c r="D88" s="150" t="s">
        <v>1</v>
      </c>
      <c r="E88" s="166"/>
      <c r="F88" s="193">
        <f>C88*E88</f>
        <v>0</v>
      </c>
    </row>
    <row r="89" spans="1:6" s="140" customFormat="1" ht="13.5" thickTop="1" x14ac:dyDescent="0.2">
      <c r="A89" s="358"/>
      <c r="B89" s="359" t="s">
        <v>6</v>
      </c>
      <c r="C89" s="364"/>
      <c r="D89" s="368"/>
      <c r="E89" s="362"/>
      <c r="F89" s="369">
        <f>SUM(F81:F88)</f>
        <v>0</v>
      </c>
    </row>
    <row r="90" spans="1:6" s="140" customFormat="1" x14ac:dyDescent="0.2">
      <c r="A90" s="134"/>
      <c r="B90" s="141"/>
      <c r="C90" s="136"/>
      <c r="D90" s="145"/>
      <c r="E90" s="138"/>
      <c r="F90" s="194"/>
    </row>
    <row r="91" spans="1:6" s="140" customFormat="1" x14ac:dyDescent="0.2">
      <c r="A91" s="134" t="s">
        <v>520</v>
      </c>
      <c r="B91" s="135" t="s">
        <v>521</v>
      </c>
      <c r="C91" s="136"/>
      <c r="D91" s="137"/>
      <c r="E91" s="138"/>
      <c r="F91" s="192"/>
    </row>
    <row r="92" spans="1:6" s="140" customFormat="1" x14ac:dyDescent="0.2">
      <c r="A92" s="134">
        <v>1</v>
      </c>
      <c r="B92" s="135" t="s">
        <v>522</v>
      </c>
      <c r="C92" s="136"/>
      <c r="D92" s="137"/>
      <c r="E92" s="138"/>
      <c r="F92" s="192"/>
    </row>
    <row r="93" spans="1:6" s="140" customFormat="1" ht="76.5" x14ac:dyDescent="0.2">
      <c r="A93" s="134"/>
      <c r="B93" s="141" t="s">
        <v>523</v>
      </c>
      <c r="C93" s="136"/>
      <c r="D93" s="137"/>
      <c r="E93" s="138"/>
      <c r="F93" s="192"/>
    </row>
    <row r="94" spans="1:6" s="140" customFormat="1" x14ac:dyDescent="0.2">
      <c r="A94" s="134"/>
      <c r="B94" s="141"/>
      <c r="C94" s="136">
        <v>1.69</v>
      </c>
      <c r="D94" s="137" t="s">
        <v>3</v>
      </c>
      <c r="E94" s="165"/>
      <c r="F94" s="192">
        <f>C94*E94</f>
        <v>0</v>
      </c>
    </row>
    <row r="95" spans="1:6" s="140" customFormat="1" x14ac:dyDescent="0.2">
      <c r="A95" s="134">
        <v>2</v>
      </c>
      <c r="B95" s="135" t="s">
        <v>524</v>
      </c>
      <c r="C95" s="136"/>
      <c r="D95" s="137"/>
      <c r="E95" s="138"/>
      <c r="F95" s="192"/>
    </row>
    <row r="96" spans="1:6" s="140" customFormat="1" ht="76.5" x14ac:dyDescent="0.2">
      <c r="A96" s="134"/>
      <c r="B96" s="141" t="s">
        <v>525</v>
      </c>
      <c r="C96" s="136"/>
      <c r="D96" s="137"/>
      <c r="E96" s="138"/>
      <c r="F96" s="192"/>
    </row>
    <row r="97" spans="1:6" s="140" customFormat="1" ht="13.5" thickBot="1" x14ac:dyDescent="0.25">
      <c r="A97" s="147"/>
      <c r="B97" s="148"/>
      <c r="C97" s="149">
        <v>0.05</v>
      </c>
      <c r="D97" s="156" t="s">
        <v>3</v>
      </c>
      <c r="E97" s="166"/>
      <c r="F97" s="193">
        <f>C97*E97</f>
        <v>0</v>
      </c>
    </row>
    <row r="98" spans="1:6" s="140" customFormat="1" ht="13.5" thickTop="1" x14ac:dyDescent="0.2">
      <c r="A98" s="358"/>
      <c r="B98" s="359" t="s">
        <v>6</v>
      </c>
      <c r="C98" s="364"/>
      <c r="D98" s="361"/>
      <c r="E98" s="362"/>
      <c r="F98" s="369">
        <f>SUM(F94:F97)</f>
        <v>0</v>
      </c>
    </row>
    <row r="99" spans="1:6" s="140" customFormat="1" x14ac:dyDescent="0.2">
      <c r="A99" s="134"/>
      <c r="B99" s="141"/>
      <c r="C99" s="136"/>
      <c r="D99" s="137"/>
      <c r="E99" s="138"/>
      <c r="F99" s="194"/>
    </row>
    <row r="100" spans="1:6" s="140" customFormat="1" x14ac:dyDescent="0.2">
      <c r="A100" s="134" t="s">
        <v>526</v>
      </c>
      <c r="B100" s="135" t="s">
        <v>527</v>
      </c>
      <c r="C100" s="136"/>
      <c r="D100" s="137"/>
      <c r="E100" s="138"/>
      <c r="F100" s="192"/>
    </row>
    <row r="101" spans="1:6" s="140" customFormat="1" ht="102" x14ac:dyDescent="0.2">
      <c r="A101" s="134"/>
      <c r="B101" s="141" t="s">
        <v>528</v>
      </c>
      <c r="C101" s="136"/>
      <c r="D101" s="137"/>
      <c r="E101" s="138"/>
      <c r="F101" s="192"/>
    </row>
    <row r="102" spans="1:6" s="140" customFormat="1" x14ac:dyDescent="0.2">
      <c r="A102" s="134">
        <v>1</v>
      </c>
      <c r="B102" s="135" t="s">
        <v>529</v>
      </c>
      <c r="C102" s="136"/>
      <c r="D102" s="137"/>
      <c r="E102" s="158"/>
      <c r="F102" s="195"/>
    </row>
    <row r="103" spans="1:6" s="140" customFormat="1" ht="25.5" x14ac:dyDescent="0.2">
      <c r="A103" s="134"/>
      <c r="B103" s="141" t="s">
        <v>530</v>
      </c>
      <c r="C103" s="136">
        <v>137.38</v>
      </c>
      <c r="D103" s="137" t="s">
        <v>7</v>
      </c>
      <c r="E103" s="165"/>
      <c r="F103" s="192">
        <f>C103*E103</f>
        <v>0</v>
      </c>
    </row>
    <row r="104" spans="1:6" s="140" customFormat="1" x14ac:dyDescent="0.2">
      <c r="A104" s="134"/>
      <c r="B104" s="141"/>
      <c r="F104" s="196"/>
    </row>
    <row r="105" spans="1:6" s="140" customFormat="1" x14ac:dyDescent="0.2">
      <c r="A105" s="134">
        <v>2</v>
      </c>
      <c r="B105" s="135" t="s">
        <v>531</v>
      </c>
      <c r="C105" s="136"/>
      <c r="D105" s="137"/>
      <c r="E105" s="138"/>
      <c r="F105" s="192"/>
    </row>
    <row r="106" spans="1:6" s="140" customFormat="1" ht="30.75" customHeight="1" x14ac:dyDescent="0.2">
      <c r="A106" s="134"/>
      <c r="B106" s="141" t="s">
        <v>532</v>
      </c>
      <c r="C106" s="136">
        <v>115.96</v>
      </c>
      <c r="D106" s="137" t="s">
        <v>7</v>
      </c>
      <c r="E106" s="165"/>
      <c r="F106" s="192">
        <f>C106*E106</f>
        <v>0</v>
      </c>
    </row>
    <row r="107" spans="1:6" s="140" customFormat="1" x14ac:dyDescent="0.2">
      <c r="A107" s="134"/>
      <c r="B107" s="141"/>
      <c r="F107" s="196"/>
    </row>
    <row r="108" spans="1:6" s="140" customFormat="1" x14ac:dyDescent="0.2">
      <c r="A108" s="134">
        <v>3</v>
      </c>
      <c r="B108" s="135" t="s">
        <v>533</v>
      </c>
      <c r="C108" s="136"/>
      <c r="D108" s="137"/>
      <c r="E108" s="138"/>
      <c r="F108" s="192"/>
    </row>
    <row r="109" spans="1:6" s="140" customFormat="1" ht="26.25" thickBot="1" x14ac:dyDescent="0.25">
      <c r="A109" s="160"/>
      <c r="B109" s="161" t="s">
        <v>534</v>
      </c>
      <c r="C109" s="149">
        <v>44.79</v>
      </c>
      <c r="D109" s="156" t="s">
        <v>7</v>
      </c>
      <c r="E109" s="166"/>
      <c r="F109" s="193">
        <f>C109*E109</f>
        <v>0</v>
      </c>
    </row>
    <row r="110" spans="1:6" s="140" customFormat="1" ht="13.5" thickTop="1" x14ac:dyDescent="0.2">
      <c r="A110" s="365"/>
      <c r="B110" s="359" t="s">
        <v>6</v>
      </c>
      <c r="C110" s="364"/>
      <c r="D110" s="361"/>
      <c r="E110" s="362"/>
      <c r="F110" s="369">
        <f>SUM(F103:F109)</f>
        <v>0</v>
      </c>
    </row>
    <row r="111" spans="1:6" s="140" customFormat="1" x14ac:dyDescent="0.2">
      <c r="A111" s="134"/>
      <c r="B111" s="141"/>
      <c r="C111" s="136"/>
      <c r="D111" s="137"/>
      <c r="E111" s="138"/>
      <c r="F111" s="192"/>
    </row>
    <row r="112" spans="1:6" s="140" customFormat="1" x14ac:dyDescent="0.2">
      <c r="A112" s="134" t="s">
        <v>535</v>
      </c>
      <c r="B112" s="135" t="s">
        <v>536</v>
      </c>
      <c r="C112" s="136"/>
      <c r="D112" s="137"/>
      <c r="E112" s="138"/>
      <c r="F112" s="192"/>
    </row>
    <row r="113" spans="1:6" s="140" customFormat="1" x14ac:dyDescent="0.2">
      <c r="A113" s="134">
        <v>1</v>
      </c>
      <c r="B113" s="135" t="s">
        <v>537</v>
      </c>
      <c r="C113" s="136"/>
      <c r="D113" s="137"/>
      <c r="E113" s="138"/>
      <c r="F113" s="192"/>
    </row>
    <row r="114" spans="1:6" s="140" customFormat="1" ht="51" x14ac:dyDescent="0.2">
      <c r="A114" s="142"/>
      <c r="B114" s="143" t="s">
        <v>538</v>
      </c>
      <c r="F114" s="164"/>
    </row>
    <row r="115" spans="1:6" s="140" customFormat="1" x14ac:dyDescent="0.2">
      <c r="A115" s="134"/>
      <c r="B115" s="141"/>
      <c r="C115" s="136">
        <f>+C16</f>
        <v>39.94</v>
      </c>
      <c r="D115" s="137" t="s">
        <v>1</v>
      </c>
      <c r="E115" s="165"/>
      <c r="F115" s="192">
        <f>C115*E115</f>
        <v>0</v>
      </c>
    </row>
    <row r="116" spans="1:6" s="140" customFormat="1" x14ac:dyDescent="0.2">
      <c r="A116" s="134">
        <v>2</v>
      </c>
      <c r="B116" s="135" t="s">
        <v>539</v>
      </c>
      <c r="C116" s="136"/>
      <c r="D116" s="137"/>
      <c r="E116" s="138"/>
      <c r="F116" s="192"/>
    </row>
    <row r="117" spans="1:6" s="140" customFormat="1" ht="51" x14ac:dyDescent="0.2">
      <c r="A117" s="142"/>
      <c r="B117" s="143" t="s">
        <v>540</v>
      </c>
      <c r="F117" s="164"/>
    </row>
    <row r="118" spans="1:6" s="140" customFormat="1" x14ac:dyDescent="0.2">
      <c r="A118" s="134"/>
      <c r="B118" s="141"/>
      <c r="C118" s="136">
        <f>+C115</f>
        <v>39.94</v>
      </c>
      <c r="D118" s="137" t="s">
        <v>1</v>
      </c>
      <c r="E118" s="165"/>
      <c r="F118" s="192">
        <f>C118*E118</f>
        <v>0</v>
      </c>
    </row>
    <row r="119" spans="1:6" s="140" customFormat="1" x14ac:dyDescent="0.2">
      <c r="A119" s="134">
        <v>3</v>
      </c>
      <c r="B119" s="135" t="s">
        <v>541</v>
      </c>
      <c r="C119" s="136"/>
      <c r="D119" s="137"/>
      <c r="E119" s="138"/>
      <c r="F119" s="192"/>
    </row>
    <row r="120" spans="1:6" s="140" customFormat="1" ht="39" thickBot="1" x14ac:dyDescent="0.25">
      <c r="A120" s="160"/>
      <c r="B120" s="148" t="s">
        <v>542</v>
      </c>
      <c r="C120" s="149">
        <f>+C13/2</f>
        <v>24.67</v>
      </c>
      <c r="D120" s="150" t="s">
        <v>10</v>
      </c>
      <c r="E120" s="166"/>
      <c r="F120" s="193">
        <f>C120*E120</f>
        <v>0</v>
      </c>
    </row>
    <row r="121" spans="1:6" s="140" customFormat="1" ht="13.5" thickTop="1" x14ac:dyDescent="0.2">
      <c r="A121" s="365"/>
      <c r="B121" s="359" t="s">
        <v>6</v>
      </c>
      <c r="C121" s="364"/>
      <c r="D121" s="368"/>
      <c r="E121" s="362"/>
      <c r="F121" s="369">
        <f>SUM(F115:F120)</f>
        <v>0</v>
      </c>
    </row>
    <row r="122" spans="1:6" s="140" customFormat="1" x14ac:dyDescent="0.2">
      <c r="A122" s="134"/>
      <c r="B122" s="141"/>
      <c r="C122" s="136"/>
      <c r="D122" s="137"/>
      <c r="E122" s="138"/>
      <c r="F122" s="192"/>
    </row>
    <row r="123" spans="1:6" s="140" customFormat="1" x14ac:dyDescent="0.2">
      <c r="A123" s="134" t="s">
        <v>543</v>
      </c>
      <c r="B123" s="135" t="s">
        <v>544</v>
      </c>
      <c r="C123" s="136"/>
      <c r="D123" s="137"/>
      <c r="E123" s="138"/>
      <c r="F123" s="192"/>
    </row>
    <row r="124" spans="1:6" s="140" customFormat="1" x14ac:dyDescent="0.2">
      <c r="A124" s="134" t="s">
        <v>470</v>
      </c>
      <c r="B124" s="135" t="s">
        <v>545</v>
      </c>
      <c r="C124" s="136"/>
      <c r="D124" s="137"/>
      <c r="E124" s="138"/>
      <c r="F124" s="192"/>
    </row>
    <row r="125" spans="1:6" s="140" customFormat="1" x14ac:dyDescent="0.2">
      <c r="A125" s="134">
        <v>1</v>
      </c>
      <c r="B125" s="135" t="s">
        <v>546</v>
      </c>
      <c r="C125" s="136"/>
      <c r="D125" s="137"/>
      <c r="E125" s="138"/>
      <c r="F125" s="192"/>
    </row>
    <row r="126" spans="1:6" s="140" customFormat="1" ht="76.5" x14ac:dyDescent="0.2">
      <c r="A126" s="134"/>
      <c r="B126" s="141" t="s">
        <v>547</v>
      </c>
      <c r="C126" s="136"/>
      <c r="D126" s="137"/>
      <c r="E126" s="138"/>
      <c r="F126" s="192"/>
    </row>
    <row r="127" spans="1:6" s="140" customFormat="1" x14ac:dyDescent="0.2">
      <c r="A127" s="134"/>
      <c r="B127" s="141"/>
      <c r="C127" s="136">
        <v>1</v>
      </c>
      <c r="D127" s="137" t="s">
        <v>11</v>
      </c>
      <c r="E127" s="165"/>
      <c r="F127" s="192">
        <f>C127*E127</f>
        <v>0</v>
      </c>
    </row>
    <row r="128" spans="1:6" s="140" customFormat="1" x14ac:dyDescent="0.2">
      <c r="A128" s="134">
        <v>2</v>
      </c>
      <c r="B128" s="135" t="s">
        <v>548</v>
      </c>
      <c r="C128" s="136"/>
      <c r="D128" s="137"/>
      <c r="E128" s="138"/>
      <c r="F128" s="192"/>
    </row>
    <row r="129" spans="1:6" s="140" customFormat="1" ht="102" x14ac:dyDescent="0.2">
      <c r="A129" s="134"/>
      <c r="B129" s="141" t="s">
        <v>578</v>
      </c>
      <c r="C129" s="136"/>
      <c r="D129" s="137"/>
      <c r="E129" s="138"/>
      <c r="F129" s="192"/>
    </row>
    <row r="130" spans="1:6" s="140" customFormat="1" x14ac:dyDescent="0.2">
      <c r="A130" s="134"/>
      <c r="B130" s="141"/>
      <c r="C130" s="136">
        <v>1</v>
      </c>
      <c r="D130" s="137" t="s">
        <v>11</v>
      </c>
      <c r="E130" s="165"/>
      <c r="F130" s="192">
        <f>C130*E130</f>
        <v>0</v>
      </c>
    </row>
    <row r="131" spans="1:6" s="140" customFormat="1" x14ac:dyDescent="0.2">
      <c r="A131" s="134">
        <v>3</v>
      </c>
      <c r="B131" s="135" t="s">
        <v>550</v>
      </c>
      <c r="C131" s="136"/>
      <c r="D131" s="137"/>
      <c r="E131" s="138"/>
      <c r="F131" s="192"/>
    </row>
    <row r="132" spans="1:6" s="140" customFormat="1" ht="51" x14ac:dyDescent="0.2">
      <c r="A132" s="134"/>
      <c r="B132" s="141" t="s">
        <v>551</v>
      </c>
      <c r="C132" s="136"/>
      <c r="D132" s="137"/>
      <c r="E132" s="138"/>
      <c r="F132" s="192"/>
    </row>
    <row r="133" spans="1:6" s="140" customFormat="1" ht="13.5" thickBot="1" x14ac:dyDescent="0.25">
      <c r="A133" s="147"/>
      <c r="B133" s="148"/>
      <c r="C133" s="149">
        <v>1</v>
      </c>
      <c r="D133" s="156" t="s">
        <v>11</v>
      </c>
      <c r="E133" s="166"/>
      <c r="F133" s="193">
        <f>C133*E133</f>
        <v>0</v>
      </c>
    </row>
    <row r="134" spans="1:6" s="140" customFormat="1" ht="13.5" thickTop="1" x14ac:dyDescent="0.2">
      <c r="A134" s="358"/>
      <c r="B134" s="359" t="s">
        <v>6</v>
      </c>
      <c r="C134" s="364"/>
      <c r="D134" s="361"/>
      <c r="E134" s="362"/>
      <c r="F134" s="369">
        <f>SUM(F127:F133)</f>
        <v>0</v>
      </c>
    </row>
    <row r="135" spans="1:6" s="140" customFormat="1" x14ac:dyDescent="0.2">
      <c r="A135" s="134"/>
      <c r="B135" s="141"/>
      <c r="C135" s="136"/>
      <c r="D135" s="137"/>
      <c r="E135" s="138"/>
      <c r="F135" s="194"/>
    </row>
    <row r="136" spans="1:6" s="140" customFormat="1" x14ac:dyDescent="0.2">
      <c r="A136" s="134"/>
      <c r="B136" s="141"/>
      <c r="C136" s="136"/>
      <c r="D136" s="137"/>
      <c r="E136" s="138"/>
      <c r="F136" s="194"/>
    </row>
    <row r="137" spans="1:6" s="140" customFormat="1" x14ac:dyDescent="0.2">
      <c r="A137" s="134"/>
      <c r="B137" s="141"/>
      <c r="C137" s="136"/>
      <c r="D137" s="137"/>
      <c r="E137" s="138"/>
      <c r="F137" s="194"/>
    </row>
    <row r="138" spans="1:6" s="140" customFormat="1" x14ac:dyDescent="0.2">
      <c r="A138" s="134"/>
      <c r="B138" s="141"/>
      <c r="C138" s="136"/>
      <c r="D138" s="137"/>
      <c r="E138" s="138"/>
      <c r="F138" s="194"/>
    </row>
    <row r="139" spans="1:6" s="140" customFormat="1" x14ac:dyDescent="0.2">
      <c r="A139" s="134"/>
      <c r="B139" s="141"/>
      <c r="C139" s="136"/>
      <c r="D139" s="137"/>
      <c r="E139" s="138"/>
      <c r="F139" s="194"/>
    </row>
    <row r="140" spans="1:6" s="140" customFormat="1" x14ac:dyDescent="0.2">
      <c r="A140" s="134"/>
      <c r="B140" s="141"/>
      <c r="C140" s="136"/>
      <c r="D140" s="137"/>
      <c r="E140" s="138"/>
      <c r="F140" s="194"/>
    </row>
    <row r="141" spans="1:6" s="140" customFormat="1" x14ac:dyDescent="0.2">
      <c r="A141" s="134"/>
      <c r="B141" s="141"/>
      <c r="C141" s="136"/>
      <c r="D141" s="137"/>
      <c r="E141" s="138"/>
      <c r="F141" s="194"/>
    </row>
    <row r="142" spans="1:6" s="140" customFormat="1" x14ac:dyDescent="0.2">
      <c r="A142" s="134"/>
      <c r="B142" s="141"/>
      <c r="C142" s="136"/>
      <c r="D142" s="137"/>
      <c r="E142" s="138"/>
      <c r="F142" s="194"/>
    </row>
    <row r="143" spans="1:6" s="140" customFormat="1" x14ac:dyDescent="0.2">
      <c r="A143" s="134"/>
      <c r="B143" s="141"/>
      <c r="C143" s="136"/>
      <c r="D143" s="137"/>
      <c r="E143" s="138"/>
      <c r="F143" s="194"/>
    </row>
    <row r="144" spans="1:6" s="140" customFormat="1" x14ac:dyDescent="0.2">
      <c r="A144" s="134"/>
      <c r="B144" s="141"/>
      <c r="C144" s="136"/>
      <c r="D144" s="137"/>
      <c r="E144" s="138"/>
      <c r="F144" s="164"/>
    </row>
  </sheetData>
  <sheetProtection password="CF7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E9" sqref="E9"/>
    </sheetView>
  </sheetViews>
  <sheetFormatPr defaultRowHeight="12.75" x14ac:dyDescent="0.2"/>
  <cols>
    <col min="1" max="1" width="3.5703125" style="4" customWidth="1"/>
    <col min="2" max="2" width="41.5703125" style="4" customWidth="1"/>
    <col min="3" max="3" width="6.5703125" style="4" customWidth="1"/>
    <col min="4" max="4" width="4.28515625" style="4" customWidth="1"/>
    <col min="5" max="5" width="14.7109375" style="4" customWidth="1"/>
    <col min="6" max="6" width="14.7109375" style="186" customWidth="1"/>
    <col min="7" max="16384" width="9.140625" style="4"/>
  </cols>
  <sheetData>
    <row r="1" spans="1:6" x14ac:dyDescent="0.2">
      <c r="A1" s="168" t="s">
        <v>552</v>
      </c>
      <c r="B1" s="169"/>
      <c r="D1" s="137"/>
      <c r="E1" s="136"/>
      <c r="F1" s="170"/>
    </row>
    <row r="2" spans="1:6" ht="15" x14ac:dyDescent="0.2">
      <c r="A2" s="171"/>
      <c r="B2" s="172" t="s">
        <v>553</v>
      </c>
      <c r="D2" s="173"/>
      <c r="E2" s="174"/>
      <c r="F2" s="175"/>
    </row>
    <row r="3" spans="1:6" ht="15" x14ac:dyDescent="0.2">
      <c r="A3" s="171"/>
      <c r="B3" s="172" t="s">
        <v>579</v>
      </c>
      <c r="D3" s="173"/>
      <c r="E3" s="174"/>
      <c r="F3" s="175"/>
    </row>
    <row r="4" spans="1:6" ht="15" x14ac:dyDescent="0.2">
      <c r="A4" s="171"/>
      <c r="B4" s="172" t="s">
        <v>580</v>
      </c>
      <c r="D4" s="173"/>
      <c r="E4" s="174"/>
      <c r="F4" s="175"/>
    </row>
    <row r="5" spans="1:6" x14ac:dyDescent="0.2">
      <c r="A5" s="142"/>
      <c r="B5" s="176"/>
      <c r="C5" s="137"/>
      <c r="D5" s="137"/>
      <c r="E5" s="136"/>
      <c r="F5" s="170"/>
    </row>
    <row r="6" spans="1:6" x14ac:dyDescent="0.2">
      <c r="A6" s="142" t="s">
        <v>470</v>
      </c>
      <c r="B6" s="143" t="s">
        <v>471</v>
      </c>
      <c r="C6" s="137"/>
      <c r="D6" s="137"/>
      <c r="E6" s="136"/>
      <c r="F6" s="170"/>
    </row>
    <row r="7" spans="1:6" x14ac:dyDescent="0.2">
      <c r="A7" s="142">
        <v>1</v>
      </c>
      <c r="B7" s="135" t="s">
        <v>556</v>
      </c>
      <c r="C7" s="136"/>
      <c r="D7" s="137"/>
      <c r="E7" s="138"/>
      <c r="F7" s="170"/>
    </row>
    <row r="8" spans="1:6" ht="51" x14ac:dyDescent="0.2">
      <c r="A8" s="142"/>
      <c r="B8" s="177" t="s">
        <v>557</v>
      </c>
      <c r="C8" s="140"/>
      <c r="D8" s="140"/>
      <c r="E8" s="140"/>
      <c r="F8" s="178"/>
    </row>
    <row r="9" spans="1:6" ht="13.5" thickBot="1" x14ac:dyDescent="0.25">
      <c r="A9" s="160"/>
      <c r="B9" s="148"/>
      <c r="C9" s="149">
        <v>1</v>
      </c>
      <c r="D9" s="156" t="s">
        <v>165</v>
      </c>
      <c r="E9" s="166"/>
      <c r="F9" s="179">
        <f>C9*E9</f>
        <v>0</v>
      </c>
    </row>
    <row r="10" spans="1:6" ht="13.5" thickTop="1" x14ac:dyDescent="0.2">
      <c r="A10" s="365"/>
      <c r="B10" s="359" t="s">
        <v>6</v>
      </c>
      <c r="C10" s="364"/>
      <c r="D10" s="361"/>
      <c r="E10" s="362"/>
      <c r="F10" s="366">
        <f>F9</f>
        <v>0</v>
      </c>
    </row>
    <row r="11" spans="1:6" x14ac:dyDescent="0.2">
      <c r="A11" s="142"/>
      <c r="B11" s="176"/>
      <c r="C11" s="137"/>
      <c r="D11" s="137"/>
      <c r="E11" s="136"/>
      <c r="F11" s="170"/>
    </row>
    <row r="12" spans="1:6" x14ac:dyDescent="0.2">
      <c r="A12" s="142" t="s">
        <v>485</v>
      </c>
      <c r="B12" s="143" t="s">
        <v>496</v>
      </c>
      <c r="C12" s="137"/>
      <c r="D12" s="137"/>
      <c r="E12" s="136"/>
      <c r="F12" s="170"/>
    </row>
    <row r="13" spans="1:6" x14ac:dyDescent="0.2">
      <c r="A13" s="142">
        <v>1</v>
      </c>
      <c r="B13" s="135" t="s">
        <v>558</v>
      </c>
      <c r="C13" s="137"/>
      <c r="D13" s="137"/>
      <c r="E13" s="136"/>
      <c r="F13" s="170"/>
    </row>
    <row r="14" spans="1:6" ht="117" customHeight="1" x14ac:dyDescent="0.2">
      <c r="A14" s="142"/>
      <c r="B14" s="177" t="s">
        <v>559</v>
      </c>
      <c r="C14" s="136"/>
      <c r="D14" s="137"/>
      <c r="E14" s="138"/>
      <c r="F14" s="170"/>
    </row>
    <row r="15" spans="1:6" x14ac:dyDescent="0.2">
      <c r="A15" s="142"/>
      <c r="B15" s="141"/>
      <c r="C15" s="136">
        <v>3</v>
      </c>
      <c r="D15" s="137" t="s">
        <v>1</v>
      </c>
      <c r="E15" s="165"/>
      <c r="F15" s="170">
        <f>C15*E15</f>
        <v>0</v>
      </c>
    </row>
    <row r="16" spans="1:6" x14ac:dyDescent="0.2">
      <c r="A16" s="142">
        <v>2</v>
      </c>
      <c r="B16" s="135" t="s">
        <v>560</v>
      </c>
      <c r="C16" s="137"/>
      <c r="D16" s="137"/>
      <c r="E16" s="136"/>
      <c r="F16" s="170"/>
    </row>
    <row r="17" spans="1:6" ht="103.5" customHeight="1" x14ac:dyDescent="0.2">
      <c r="A17" s="142"/>
      <c r="B17" s="177" t="s">
        <v>581</v>
      </c>
      <c r="C17" s="167"/>
      <c r="D17" s="167"/>
      <c r="E17" s="136"/>
      <c r="F17" s="170"/>
    </row>
    <row r="18" spans="1:6" x14ac:dyDescent="0.2">
      <c r="A18" s="142"/>
      <c r="B18" s="176"/>
      <c r="C18" s="136">
        <v>1</v>
      </c>
      <c r="D18" s="137" t="s">
        <v>165</v>
      </c>
      <c r="E18" s="165"/>
      <c r="F18" s="170">
        <f>C18*E18</f>
        <v>0</v>
      </c>
    </row>
    <row r="19" spans="1:6" x14ac:dyDescent="0.2">
      <c r="A19" s="142">
        <v>3</v>
      </c>
      <c r="B19" s="135" t="s">
        <v>562</v>
      </c>
      <c r="C19" s="136"/>
      <c r="D19" s="137"/>
      <c r="E19" s="138"/>
      <c r="F19" s="170"/>
    </row>
    <row r="20" spans="1:6" ht="63.75" x14ac:dyDescent="0.2">
      <c r="B20" s="177" t="s">
        <v>563</v>
      </c>
      <c r="E20" s="185"/>
    </row>
    <row r="21" spans="1:6" x14ac:dyDescent="0.2">
      <c r="B21" s="143"/>
      <c r="C21" s="136">
        <v>1</v>
      </c>
      <c r="D21" s="137" t="s">
        <v>165</v>
      </c>
      <c r="E21" s="165"/>
      <c r="F21" s="170">
        <f>C21*E21</f>
        <v>0</v>
      </c>
    </row>
    <row r="22" spans="1:6" x14ac:dyDescent="0.2">
      <c r="A22" s="187">
        <v>4</v>
      </c>
      <c r="B22" s="135" t="s">
        <v>564</v>
      </c>
      <c r="C22" s="136"/>
      <c r="D22" s="137"/>
      <c r="E22" s="138"/>
      <c r="F22" s="170"/>
    </row>
    <row r="23" spans="1:6" ht="76.5" x14ac:dyDescent="0.2">
      <c r="A23" s="134"/>
      <c r="B23" s="177" t="s">
        <v>565</v>
      </c>
      <c r="C23" s="136"/>
      <c r="D23" s="137"/>
      <c r="E23" s="138"/>
      <c r="F23" s="170"/>
    </row>
    <row r="24" spans="1:6" ht="13.5" thickBot="1" x14ac:dyDescent="0.25">
      <c r="A24" s="147"/>
      <c r="B24" s="148"/>
      <c r="C24" s="149">
        <v>4.28</v>
      </c>
      <c r="D24" s="156" t="s">
        <v>1</v>
      </c>
      <c r="E24" s="166"/>
      <c r="F24" s="179">
        <f>C24*E24</f>
        <v>0</v>
      </c>
    </row>
    <row r="25" spans="1:6" ht="13.5" thickTop="1" x14ac:dyDescent="0.2">
      <c r="A25" s="358"/>
      <c r="B25" s="359" t="s">
        <v>6</v>
      </c>
      <c r="C25" s="364"/>
      <c r="D25" s="361"/>
      <c r="E25" s="362"/>
      <c r="F25" s="366">
        <f>F15+F18+F21+F24</f>
        <v>0</v>
      </c>
    </row>
    <row r="26" spans="1:6" x14ac:dyDescent="0.2">
      <c r="A26" s="187"/>
      <c r="B26" s="189"/>
      <c r="C26" s="137"/>
      <c r="D26" s="137"/>
      <c r="E26" s="136"/>
      <c r="F26" s="170"/>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E9" sqref="E9"/>
    </sheetView>
  </sheetViews>
  <sheetFormatPr defaultRowHeight="12.75" x14ac:dyDescent="0.2"/>
  <cols>
    <col min="1" max="1" width="3.5703125" style="4" customWidth="1"/>
    <col min="2" max="2" width="41.5703125" style="4" customWidth="1"/>
    <col min="3" max="3" width="6.5703125" style="4" customWidth="1"/>
    <col min="4" max="4" width="4.28515625" style="4" customWidth="1"/>
    <col min="5" max="5" width="14.7109375" style="4" customWidth="1"/>
    <col min="6" max="6" width="14.7109375" style="186" customWidth="1"/>
    <col min="7" max="16384" width="9.140625" style="4"/>
  </cols>
  <sheetData>
    <row r="1" spans="1:6" x14ac:dyDescent="0.2">
      <c r="A1" s="168" t="s">
        <v>552</v>
      </c>
      <c r="B1" s="169"/>
      <c r="D1" s="137"/>
      <c r="E1" s="136"/>
      <c r="F1" s="170"/>
    </row>
    <row r="2" spans="1:6" ht="15" x14ac:dyDescent="0.2">
      <c r="A2" s="171"/>
      <c r="B2" s="172" t="s">
        <v>553</v>
      </c>
      <c r="D2" s="173"/>
      <c r="E2" s="174"/>
      <c r="F2" s="175"/>
    </row>
    <row r="3" spans="1:6" ht="15" x14ac:dyDescent="0.2">
      <c r="A3" s="171"/>
      <c r="B3" s="172" t="s">
        <v>579</v>
      </c>
      <c r="D3" s="173"/>
      <c r="E3" s="174"/>
      <c r="F3" s="175"/>
    </row>
    <row r="4" spans="1:6" ht="15" x14ac:dyDescent="0.2">
      <c r="A4" s="171"/>
      <c r="B4" s="172" t="s">
        <v>582</v>
      </c>
      <c r="D4" s="173"/>
      <c r="E4" s="174"/>
      <c r="F4" s="175"/>
    </row>
    <row r="5" spans="1:6" x14ac:dyDescent="0.2">
      <c r="A5" s="142"/>
      <c r="B5" s="176"/>
      <c r="C5" s="137"/>
      <c r="D5" s="137"/>
      <c r="E5" s="136"/>
      <c r="F5" s="170"/>
    </row>
    <row r="6" spans="1:6" x14ac:dyDescent="0.2">
      <c r="A6" s="142" t="s">
        <v>470</v>
      </c>
      <c r="B6" s="143" t="s">
        <v>471</v>
      </c>
      <c r="C6" s="137"/>
      <c r="D6" s="137"/>
      <c r="E6" s="136"/>
      <c r="F6" s="170"/>
    </row>
    <row r="7" spans="1:6" x14ac:dyDescent="0.2">
      <c r="A7" s="142">
        <v>1</v>
      </c>
      <c r="B7" s="135" t="s">
        <v>556</v>
      </c>
      <c r="C7" s="136"/>
      <c r="D7" s="137"/>
      <c r="E7" s="138"/>
      <c r="F7" s="170"/>
    </row>
    <row r="8" spans="1:6" ht="51" x14ac:dyDescent="0.2">
      <c r="A8" s="142"/>
      <c r="B8" s="177" t="s">
        <v>557</v>
      </c>
      <c r="C8" s="140"/>
      <c r="D8" s="140"/>
      <c r="E8" s="140"/>
      <c r="F8" s="178"/>
    </row>
    <row r="9" spans="1:6" ht="13.5" thickBot="1" x14ac:dyDescent="0.25">
      <c r="A9" s="160"/>
      <c r="B9" s="148"/>
      <c r="C9" s="149">
        <v>2</v>
      </c>
      <c r="D9" s="156" t="s">
        <v>165</v>
      </c>
      <c r="E9" s="166"/>
      <c r="F9" s="179">
        <f>C9*E9</f>
        <v>0</v>
      </c>
    </row>
    <row r="10" spans="1:6" ht="13.5" thickTop="1" x14ac:dyDescent="0.2">
      <c r="A10" s="142"/>
      <c r="B10" s="141" t="s">
        <v>6</v>
      </c>
      <c r="C10" s="136"/>
      <c r="D10" s="137"/>
      <c r="E10" s="138"/>
      <c r="F10" s="197">
        <f>F9</f>
        <v>0</v>
      </c>
    </row>
    <row r="11" spans="1:6" x14ac:dyDescent="0.2">
      <c r="A11" s="142"/>
      <c r="B11" s="176"/>
      <c r="C11" s="137"/>
      <c r="D11" s="137"/>
      <c r="E11" s="136"/>
      <c r="F11" s="170"/>
    </row>
    <row r="12" spans="1:6" x14ac:dyDescent="0.2">
      <c r="A12" s="142" t="s">
        <v>485</v>
      </c>
      <c r="B12" s="143" t="s">
        <v>496</v>
      </c>
      <c r="C12" s="137"/>
      <c r="D12" s="137"/>
      <c r="E12" s="136"/>
      <c r="F12" s="170"/>
    </row>
    <row r="13" spans="1:6" x14ac:dyDescent="0.2">
      <c r="A13" s="142">
        <v>1</v>
      </c>
      <c r="B13" s="135" t="s">
        <v>558</v>
      </c>
      <c r="C13" s="137"/>
      <c r="D13" s="137"/>
      <c r="E13" s="136"/>
      <c r="F13" s="170"/>
    </row>
    <row r="14" spans="1:6" ht="117" customHeight="1" x14ac:dyDescent="0.2">
      <c r="A14" s="142"/>
      <c r="B14" s="177" t="s">
        <v>559</v>
      </c>
      <c r="C14" s="136"/>
      <c r="D14" s="137"/>
      <c r="E14" s="138"/>
      <c r="F14" s="170"/>
    </row>
    <row r="15" spans="1:6" x14ac:dyDescent="0.2">
      <c r="A15" s="142"/>
      <c r="B15" s="141"/>
      <c r="C15" s="136">
        <v>6</v>
      </c>
      <c r="D15" s="137" t="s">
        <v>1</v>
      </c>
      <c r="E15" s="165"/>
      <c r="F15" s="170">
        <f>C15*E15</f>
        <v>0</v>
      </c>
    </row>
    <row r="16" spans="1:6" x14ac:dyDescent="0.2">
      <c r="A16" s="142">
        <v>2</v>
      </c>
      <c r="B16" s="135" t="s">
        <v>560</v>
      </c>
      <c r="C16" s="137"/>
      <c r="D16" s="137"/>
      <c r="E16" s="136"/>
      <c r="F16" s="170"/>
    </row>
    <row r="17" spans="1:6" ht="104.25" customHeight="1" x14ac:dyDescent="0.2">
      <c r="A17" s="142"/>
      <c r="B17" s="177" t="s">
        <v>583</v>
      </c>
      <c r="C17" s="167"/>
      <c r="D17" s="167"/>
      <c r="E17" s="136"/>
      <c r="F17" s="170"/>
    </row>
    <row r="18" spans="1:6" x14ac:dyDescent="0.2">
      <c r="A18" s="142"/>
      <c r="B18" s="176"/>
      <c r="C18" s="136">
        <v>2</v>
      </c>
      <c r="D18" s="137" t="s">
        <v>165</v>
      </c>
      <c r="E18" s="165"/>
      <c r="F18" s="170">
        <f>C18*E18</f>
        <v>0</v>
      </c>
    </row>
    <row r="19" spans="1:6" x14ac:dyDescent="0.2">
      <c r="A19" s="142">
        <v>3</v>
      </c>
      <c r="B19" s="135" t="s">
        <v>562</v>
      </c>
      <c r="C19" s="136"/>
      <c r="D19" s="137"/>
      <c r="E19" s="138"/>
      <c r="F19" s="170"/>
    </row>
    <row r="20" spans="1:6" ht="63.75" x14ac:dyDescent="0.2">
      <c r="B20" s="177" t="s">
        <v>563</v>
      </c>
      <c r="E20" s="185"/>
    </row>
    <row r="21" spans="1:6" x14ac:dyDescent="0.2">
      <c r="B21" s="143"/>
      <c r="C21" s="136">
        <v>2</v>
      </c>
      <c r="D21" s="137" t="s">
        <v>165</v>
      </c>
      <c r="E21" s="165"/>
      <c r="F21" s="170">
        <f>C21*E21</f>
        <v>0</v>
      </c>
    </row>
    <row r="22" spans="1:6" x14ac:dyDescent="0.2">
      <c r="A22" s="187">
        <v>4</v>
      </c>
      <c r="B22" s="135" t="s">
        <v>564</v>
      </c>
      <c r="C22" s="136"/>
      <c r="D22" s="137"/>
      <c r="E22" s="138"/>
      <c r="F22" s="170"/>
    </row>
    <row r="23" spans="1:6" ht="76.5" x14ac:dyDescent="0.2">
      <c r="A23" s="134"/>
      <c r="B23" s="177" t="s">
        <v>565</v>
      </c>
      <c r="C23" s="136"/>
      <c r="D23" s="137"/>
      <c r="E23" s="138"/>
      <c r="F23" s="170"/>
    </row>
    <row r="24" spans="1:6" ht="13.5" thickBot="1" x14ac:dyDescent="0.25">
      <c r="A24" s="147"/>
      <c r="B24" s="148"/>
      <c r="C24" s="149">
        <v>9.52</v>
      </c>
      <c r="D24" s="156" t="s">
        <v>1</v>
      </c>
      <c r="E24" s="166"/>
      <c r="F24" s="179">
        <f>C24*E24</f>
        <v>0</v>
      </c>
    </row>
    <row r="25" spans="1:6" ht="13.5" thickTop="1" x14ac:dyDescent="0.2">
      <c r="A25" s="134"/>
      <c r="B25" s="141" t="s">
        <v>6</v>
      </c>
      <c r="C25" s="136"/>
      <c r="D25" s="137"/>
      <c r="E25" s="138"/>
      <c r="F25" s="197">
        <f>F15+F18+F21+F24</f>
        <v>0</v>
      </c>
    </row>
    <row r="26" spans="1:6" x14ac:dyDescent="0.2">
      <c r="A26" s="187"/>
      <c r="B26" s="189"/>
      <c r="C26" s="137"/>
      <c r="D26" s="137"/>
      <c r="E26" s="136"/>
      <c r="F26" s="170"/>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Zeros="0" zoomScaleNormal="100" workbookViewId="0">
      <selection activeCell="C42" sqref="C42"/>
    </sheetView>
  </sheetViews>
  <sheetFormatPr defaultRowHeight="12.75" x14ac:dyDescent="0.2"/>
  <cols>
    <col min="1" max="1" width="42" customWidth="1"/>
    <col min="2" max="2" width="16.28515625" customWidth="1"/>
    <col min="3" max="3" width="17.85546875" customWidth="1"/>
  </cols>
  <sheetData>
    <row r="1" spans="1:3" x14ac:dyDescent="0.2">
      <c r="C1" s="1"/>
    </row>
    <row r="3" spans="1:3" x14ac:dyDescent="0.2">
      <c r="A3" s="2" t="s">
        <v>629</v>
      </c>
    </row>
    <row r="5" spans="1:3" ht="15.75" x14ac:dyDescent="0.25">
      <c r="A5" s="103" t="s">
        <v>584</v>
      </c>
    </row>
    <row r="7" spans="1:3" x14ac:dyDescent="0.2">
      <c r="A7" s="2" t="s">
        <v>613</v>
      </c>
      <c r="C7" s="1"/>
    </row>
    <row r="8" spans="1:3" x14ac:dyDescent="0.2">
      <c r="C8" s="1"/>
    </row>
    <row r="9" spans="1:3" x14ac:dyDescent="0.2">
      <c r="A9" s="2" t="s">
        <v>602</v>
      </c>
      <c r="C9" s="1"/>
    </row>
    <row r="10" spans="1:3" x14ac:dyDescent="0.2">
      <c r="A10" t="s">
        <v>603</v>
      </c>
      <c r="C10" s="1">
        <f>'JA 733'!F26</f>
        <v>0</v>
      </c>
    </row>
    <row r="11" spans="1:3" x14ac:dyDescent="0.2">
      <c r="A11" t="s">
        <v>604</v>
      </c>
      <c r="C11" s="1">
        <f>'JA 733'!F42</f>
        <v>0</v>
      </c>
    </row>
    <row r="12" spans="1:3" x14ac:dyDescent="0.2">
      <c r="A12" t="s">
        <v>605</v>
      </c>
      <c r="C12" s="1">
        <f>'JA 733'!F66</f>
        <v>0</v>
      </c>
    </row>
    <row r="13" spans="1:3" x14ac:dyDescent="0.2">
      <c r="A13" t="s">
        <v>606</v>
      </c>
      <c r="C13" s="1">
        <f>'JA 733'!F79</f>
        <v>0</v>
      </c>
    </row>
    <row r="14" spans="1:3" x14ac:dyDescent="0.2">
      <c r="A14" t="s">
        <v>607</v>
      </c>
      <c r="C14" s="1">
        <f>'JA 733'!F89</f>
        <v>0</v>
      </c>
    </row>
    <row r="15" spans="1:3" x14ac:dyDescent="0.2">
      <c r="A15" t="s">
        <v>608</v>
      </c>
      <c r="C15" s="1">
        <f>'JA 733'!F102</f>
        <v>0</v>
      </c>
    </row>
    <row r="16" spans="1:3" ht="13.5" thickBot="1" x14ac:dyDescent="0.25">
      <c r="A16" s="104" t="s">
        <v>609</v>
      </c>
      <c r="B16" s="104"/>
      <c r="C16" s="105">
        <f>'JA 733'!F118</f>
        <v>0</v>
      </c>
    </row>
    <row r="17" spans="1:3" ht="13.5" thickTop="1" x14ac:dyDescent="0.2">
      <c r="A17" s="106" t="s">
        <v>6</v>
      </c>
      <c r="C17" s="107">
        <f>C10+C11+C12+C13+C14+C15+C16</f>
        <v>0</v>
      </c>
    </row>
    <row r="18" spans="1:3" x14ac:dyDescent="0.2">
      <c r="C18" s="1"/>
    </row>
    <row r="19" spans="1:3" x14ac:dyDescent="0.2">
      <c r="A19" s="2" t="s">
        <v>610</v>
      </c>
      <c r="C19" s="1"/>
    </row>
    <row r="20" spans="1:3" ht="13.5" thickBot="1" x14ac:dyDescent="0.25">
      <c r="A20" s="104" t="s">
        <v>611</v>
      </c>
      <c r="B20" s="104"/>
      <c r="C20" s="105">
        <f>'JA 733'!F134</f>
        <v>0</v>
      </c>
    </row>
    <row r="21" spans="1:3" ht="13.5" thickTop="1" x14ac:dyDescent="0.2">
      <c r="A21" s="106" t="s">
        <v>6</v>
      </c>
      <c r="C21" s="107">
        <f>C20</f>
        <v>0</v>
      </c>
    </row>
    <row r="22" spans="1:3" ht="13.5" thickBot="1" x14ac:dyDescent="0.25">
      <c r="A22" s="104"/>
      <c r="B22" s="104"/>
      <c r="C22" s="105"/>
    </row>
    <row r="23" spans="1:3" ht="14.25" thickTop="1" thickBot="1" x14ac:dyDescent="0.25">
      <c r="A23" s="112" t="s">
        <v>612</v>
      </c>
      <c r="B23" s="112"/>
      <c r="C23" s="113">
        <f>C17+C21</f>
        <v>0</v>
      </c>
    </row>
    <row r="24" spans="1:3" ht="13.5" thickTop="1" x14ac:dyDescent="0.2">
      <c r="C24" s="1"/>
    </row>
    <row r="25" spans="1:3" x14ac:dyDescent="0.2">
      <c r="A25" s="2" t="s">
        <v>624</v>
      </c>
      <c r="C25" s="1"/>
    </row>
    <row r="26" spans="1:3" x14ac:dyDescent="0.2">
      <c r="A26" s="2"/>
      <c r="C26" s="1"/>
    </row>
    <row r="27" spans="1:3" x14ac:dyDescent="0.2">
      <c r="A27" s="2" t="s">
        <v>602</v>
      </c>
      <c r="C27" s="1"/>
    </row>
    <row r="28" spans="1:3" x14ac:dyDescent="0.2">
      <c r="A28" s="108" t="s">
        <v>617</v>
      </c>
      <c r="C28" s="1">
        <f>'tip2'!F10</f>
        <v>0</v>
      </c>
    </row>
    <row r="29" spans="1:3" ht="13.5" thickBot="1" x14ac:dyDescent="0.25">
      <c r="A29" s="109" t="s">
        <v>616</v>
      </c>
      <c r="B29" s="104"/>
      <c r="C29" s="105">
        <f>'tip2'!F25</f>
        <v>0</v>
      </c>
    </row>
    <row r="30" spans="1:3" ht="13.5" thickTop="1" x14ac:dyDescent="0.2">
      <c r="A30" s="106" t="s">
        <v>6</v>
      </c>
      <c r="C30" s="107">
        <f>C28+C29</f>
        <v>0</v>
      </c>
    </row>
    <row r="31" spans="1:3" x14ac:dyDescent="0.2">
      <c r="C31" s="1"/>
    </row>
    <row r="32" spans="1:3" x14ac:dyDescent="0.2">
      <c r="A32" s="2" t="s">
        <v>615</v>
      </c>
      <c r="C32" s="1"/>
    </row>
    <row r="33" spans="1:3" x14ac:dyDescent="0.2">
      <c r="C33" s="1"/>
    </row>
    <row r="34" spans="1:3" x14ac:dyDescent="0.2">
      <c r="A34" s="2" t="s">
        <v>602</v>
      </c>
      <c r="C34" s="1"/>
    </row>
    <row r="35" spans="1:3" x14ac:dyDescent="0.2">
      <c r="A35" s="108" t="s">
        <v>617</v>
      </c>
      <c r="C35" s="1">
        <f>'tip3'!F10</f>
        <v>0</v>
      </c>
    </row>
    <row r="36" spans="1:3" ht="13.5" thickBot="1" x14ac:dyDescent="0.25">
      <c r="A36" s="109" t="s">
        <v>616</v>
      </c>
      <c r="B36" s="104"/>
      <c r="C36" s="105">
        <f>'tip3'!F25</f>
        <v>0</v>
      </c>
    </row>
    <row r="37" spans="1:3" ht="13.5" thickTop="1" x14ac:dyDescent="0.2">
      <c r="A37" s="106" t="s">
        <v>6</v>
      </c>
      <c r="B37" s="3"/>
      <c r="C37" s="111">
        <f>C35+C36</f>
        <v>0</v>
      </c>
    </row>
    <row r="38" spans="1:3" x14ac:dyDescent="0.2">
      <c r="A38" s="110"/>
      <c r="B38" s="110"/>
      <c r="C38" s="111"/>
    </row>
    <row r="39" spans="1:3" x14ac:dyDescent="0.2">
      <c r="A39" s="220" t="s">
        <v>640</v>
      </c>
      <c r="B39" s="110"/>
      <c r="C39" s="221">
        <f>(C10+C11+C12+C13+C14+C15+C16+C20+C28+C29+C35+C36)*0.1</f>
        <v>0</v>
      </c>
    </row>
    <row r="40" spans="1:3" ht="13.5" thickBot="1" x14ac:dyDescent="0.25">
      <c r="A40" s="104"/>
      <c r="B40" s="104"/>
      <c r="C40" s="105"/>
    </row>
    <row r="41" spans="1:3" ht="13.5" thickTop="1" x14ac:dyDescent="0.2">
      <c r="A41" s="419" t="s">
        <v>623</v>
      </c>
      <c r="B41" s="419"/>
      <c r="C41" s="3"/>
    </row>
    <row r="42" spans="1:3" ht="13.5" thickBot="1" x14ac:dyDescent="0.25">
      <c r="A42" s="420"/>
      <c r="B42" s="420"/>
      <c r="C42" s="113">
        <f>C23+C30+C37+C39</f>
        <v>0</v>
      </c>
    </row>
    <row r="43" spans="1:3" ht="13.5" thickTop="1" x14ac:dyDescent="0.2"/>
  </sheetData>
  <sheetProtection password="CFB7" sheet="1" objects="1" scenarios="1"/>
  <mergeCells count="1">
    <mergeCell ref="A41:B42"/>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5"/>
  <sheetViews>
    <sheetView showZeros="0" zoomScaleNormal="100" workbookViewId="0">
      <selection activeCell="E13" sqref="E13"/>
    </sheetView>
  </sheetViews>
  <sheetFormatPr defaultRowHeight="12.75" x14ac:dyDescent="0.2"/>
  <cols>
    <col min="1" max="1" width="6" style="121" bestFit="1" customWidth="1"/>
    <col min="2" max="2" width="36.7109375" style="132" customWidth="1"/>
    <col min="3" max="3" width="8.5703125" style="124" customWidth="1"/>
    <col min="4" max="4" width="4.7109375" style="124" bestFit="1" customWidth="1"/>
    <col min="5" max="5" width="12" style="133" customWidth="1"/>
    <col min="6" max="6" width="13.7109375" style="199" customWidth="1"/>
    <col min="7" max="16384" width="9.140625" style="124"/>
  </cols>
  <sheetData>
    <row r="1" spans="1:6" s="118" customFormat="1" ht="15.75" x14ac:dyDescent="0.25">
      <c r="A1" s="114" t="s">
        <v>631</v>
      </c>
      <c r="B1" s="103" t="s">
        <v>461</v>
      </c>
      <c r="C1" s="115"/>
      <c r="D1" s="115"/>
      <c r="E1" s="116"/>
      <c r="F1" s="198"/>
    </row>
    <row r="2" spans="1:6" s="118" customFormat="1" ht="15.75" x14ac:dyDescent="0.25">
      <c r="A2" s="114" t="s">
        <v>633</v>
      </c>
      <c r="B2" s="103" t="s">
        <v>9</v>
      </c>
      <c r="C2" s="115"/>
      <c r="D2" s="115"/>
      <c r="E2" s="116"/>
      <c r="F2" s="198"/>
    </row>
    <row r="3" spans="1:6" s="118" customFormat="1" ht="15.75" x14ac:dyDescent="0.25">
      <c r="A3" s="114" t="s">
        <v>634</v>
      </c>
      <c r="B3" s="103" t="s">
        <v>584</v>
      </c>
      <c r="C3" s="115"/>
      <c r="D3" s="115"/>
      <c r="E3" s="116"/>
      <c r="F3" s="198"/>
    </row>
    <row r="4" spans="1:6" x14ac:dyDescent="0.2">
      <c r="A4" s="119"/>
      <c r="B4" s="120"/>
      <c r="C4" s="121"/>
      <c r="D4" s="121"/>
      <c r="E4" s="122"/>
    </row>
    <row r="5" spans="1:6" ht="76.5" x14ac:dyDescent="0.2">
      <c r="A5" s="125" t="s">
        <v>463</v>
      </c>
      <c r="B5" s="126" t="s">
        <v>464</v>
      </c>
      <c r="C5" s="127" t="s">
        <v>465</v>
      </c>
      <c r="D5" s="128" t="s">
        <v>466</v>
      </c>
      <c r="E5" s="129" t="s">
        <v>585</v>
      </c>
      <c r="F5" s="200" t="s">
        <v>468</v>
      </c>
    </row>
    <row r="6" spans="1:6" x14ac:dyDescent="0.2">
      <c r="A6" s="131">
        <v>1</v>
      </c>
    </row>
    <row r="7" spans="1:6" s="140" customFormat="1" x14ac:dyDescent="0.2">
      <c r="A7" s="134" t="s">
        <v>469</v>
      </c>
      <c r="B7" s="135" t="s">
        <v>9</v>
      </c>
      <c r="C7" s="136"/>
      <c r="D7" s="137"/>
      <c r="E7" s="138"/>
      <c r="F7" s="201"/>
    </row>
    <row r="8" spans="1:6" s="140" customFormat="1" x14ac:dyDescent="0.2">
      <c r="A8" s="188" t="s">
        <v>470</v>
      </c>
      <c r="B8" s="202" t="s">
        <v>471</v>
      </c>
      <c r="C8" s="181"/>
      <c r="D8" s="182"/>
      <c r="E8" s="183"/>
      <c r="F8" s="203"/>
    </row>
    <row r="9" spans="1:6" s="140" customFormat="1" ht="76.5" x14ac:dyDescent="0.2">
      <c r="A9" s="134"/>
      <c r="B9" s="141" t="s">
        <v>472</v>
      </c>
      <c r="C9" s="136"/>
      <c r="D9" s="137"/>
      <c r="E9" s="138"/>
      <c r="F9" s="201"/>
    </row>
    <row r="10" spans="1:6" s="140" customFormat="1" x14ac:dyDescent="0.2">
      <c r="A10" s="134"/>
      <c r="B10" s="141"/>
      <c r="C10" s="136"/>
      <c r="D10" s="137"/>
      <c r="E10" s="138"/>
      <c r="F10" s="201"/>
    </row>
    <row r="11" spans="1:6" s="140" customFormat="1" x14ac:dyDescent="0.2">
      <c r="A11" s="134">
        <v>1</v>
      </c>
      <c r="B11" s="135" t="s">
        <v>473</v>
      </c>
      <c r="C11" s="136"/>
      <c r="D11" s="137"/>
      <c r="E11" s="138"/>
      <c r="F11" s="201"/>
    </row>
    <row r="12" spans="1:6" s="140" customFormat="1" x14ac:dyDescent="0.2">
      <c r="A12" s="142"/>
      <c r="B12" s="143" t="s">
        <v>474</v>
      </c>
      <c r="F12" s="203"/>
    </row>
    <row r="13" spans="1:6" s="140" customFormat="1" x14ac:dyDescent="0.2">
      <c r="A13" s="134"/>
      <c r="B13" s="141"/>
      <c r="C13" s="136">
        <f>17.8*2</f>
        <v>35.6</v>
      </c>
      <c r="D13" s="137" t="s">
        <v>2</v>
      </c>
      <c r="E13" s="165"/>
      <c r="F13" s="201">
        <f>C13*E13</f>
        <v>0</v>
      </c>
    </row>
    <row r="14" spans="1:6" s="140" customFormat="1" x14ac:dyDescent="0.2">
      <c r="A14" s="134">
        <v>2</v>
      </c>
      <c r="B14" s="135" t="s">
        <v>475</v>
      </c>
      <c r="C14" s="136"/>
      <c r="D14" s="137"/>
      <c r="E14" s="138"/>
      <c r="F14" s="201"/>
    </row>
    <row r="15" spans="1:6" s="140" customFormat="1" ht="38.25" x14ac:dyDescent="0.2">
      <c r="A15" s="142"/>
      <c r="B15" s="143" t="s">
        <v>476</v>
      </c>
      <c r="F15" s="203"/>
    </row>
    <row r="16" spans="1:6" s="140" customFormat="1" x14ac:dyDescent="0.2">
      <c r="A16" s="134"/>
      <c r="B16" s="141"/>
      <c r="C16" s="136">
        <v>19.78</v>
      </c>
      <c r="D16" s="137" t="s">
        <v>1</v>
      </c>
      <c r="E16" s="165"/>
      <c r="F16" s="201">
        <f>C16*E16</f>
        <v>0</v>
      </c>
    </row>
    <row r="17" spans="1:6" s="140" customFormat="1" x14ac:dyDescent="0.2">
      <c r="A17" s="134">
        <v>3</v>
      </c>
      <c r="B17" s="135" t="s">
        <v>479</v>
      </c>
      <c r="C17" s="136"/>
      <c r="D17" s="137"/>
      <c r="E17" s="138"/>
      <c r="F17" s="201"/>
    </row>
    <row r="18" spans="1:6" s="140" customFormat="1" ht="63.75" x14ac:dyDescent="0.2">
      <c r="A18" s="146"/>
      <c r="B18" s="141" t="s">
        <v>480</v>
      </c>
      <c r="F18" s="203"/>
    </row>
    <row r="19" spans="1:6" s="140" customFormat="1" x14ac:dyDescent="0.2">
      <c r="A19" s="146"/>
      <c r="B19" s="141"/>
      <c r="C19" s="136">
        <v>1</v>
      </c>
      <c r="D19" s="137" t="s">
        <v>11</v>
      </c>
      <c r="E19" s="165"/>
      <c r="F19" s="201">
        <f>C19*E19</f>
        <v>0</v>
      </c>
    </row>
    <row r="20" spans="1:6" s="140" customFormat="1" x14ac:dyDescent="0.2">
      <c r="A20" s="134">
        <v>4</v>
      </c>
      <c r="B20" s="135" t="s">
        <v>481</v>
      </c>
      <c r="C20" s="136"/>
      <c r="D20" s="137"/>
      <c r="E20" s="138"/>
      <c r="F20" s="201"/>
    </row>
    <row r="21" spans="1:6" s="140" customFormat="1" ht="63.75" x14ac:dyDescent="0.2">
      <c r="A21" s="134"/>
      <c r="B21" s="141" t="s">
        <v>482</v>
      </c>
      <c r="F21" s="203"/>
    </row>
    <row r="22" spans="1:6" s="140" customFormat="1" x14ac:dyDescent="0.2">
      <c r="A22" s="134"/>
      <c r="B22" s="141"/>
      <c r="C22" s="136">
        <v>0.47</v>
      </c>
      <c r="D22" s="137" t="s">
        <v>3</v>
      </c>
      <c r="E22" s="165"/>
      <c r="F22" s="201">
        <f>C22*E22</f>
        <v>0</v>
      </c>
    </row>
    <row r="23" spans="1:6" s="140" customFormat="1" x14ac:dyDescent="0.2">
      <c r="A23" s="134">
        <v>5</v>
      </c>
      <c r="B23" s="135" t="s">
        <v>483</v>
      </c>
      <c r="C23" s="136"/>
      <c r="D23" s="137"/>
      <c r="E23" s="138"/>
      <c r="F23" s="201"/>
    </row>
    <row r="24" spans="1:6" s="140" customFormat="1" ht="38.25" x14ac:dyDescent="0.2">
      <c r="A24" s="134"/>
      <c r="B24" s="141" t="s">
        <v>484</v>
      </c>
      <c r="F24" s="203"/>
    </row>
    <row r="25" spans="1:6" s="140" customFormat="1" ht="13.5" thickBot="1" x14ac:dyDescent="0.25">
      <c r="A25" s="147"/>
      <c r="B25" s="148"/>
      <c r="C25" s="149">
        <v>1</v>
      </c>
      <c r="D25" s="150" t="s">
        <v>11</v>
      </c>
      <c r="E25" s="166"/>
      <c r="F25" s="204">
        <f>C25*E25</f>
        <v>0</v>
      </c>
    </row>
    <row r="26" spans="1:6" s="140" customFormat="1" ht="13.5" thickTop="1" x14ac:dyDescent="0.2">
      <c r="A26" s="358"/>
      <c r="B26" s="359" t="s">
        <v>6</v>
      </c>
      <c r="C26" s="364"/>
      <c r="D26" s="368"/>
      <c r="E26" s="362"/>
      <c r="F26" s="373">
        <f>SUM(F13:F25)</f>
        <v>0</v>
      </c>
    </row>
    <row r="27" spans="1:6" s="140" customFormat="1" x14ac:dyDescent="0.2">
      <c r="A27" s="134"/>
      <c r="B27" s="141"/>
      <c r="C27" s="153"/>
      <c r="D27" s="137"/>
      <c r="E27" s="138"/>
      <c r="F27" s="201"/>
    </row>
    <row r="28" spans="1:6" s="140" customFormat="1" x14ac:dyDescent="0.2">
      <c r="A28" s="188" t="s">
        <v>485</v>
      </c>
      <c r="B28" s="202" t="s">
        <v>5</v>
      </c>
      <c r="C28" s="206"/>
      <c r="D28" s="182"/>
      <c r="E28" s="183"/>
      <c r="F28" s="203"/>
    </row>
    <row r="29" spans="1:6" s="140" customFormat="1" ht="102" x14ac:dyDescent="0.2">
      <c r="A29" s="134"/>
      <c r="B29" s="143" t="s">
        <v>486</v>
      </c>
      <c r="C29" s="153"/>
      <c r="D29" s="137"/>
      <c r="E29" s="138"/>
      <c r="F29" s="201"/>
    </row>
    <row r="30" spans="1:6" s="140" customFormat="1" x14ac:dyDescent="0.2">
      <c r="A30" s="134">
        <v>1</v>
      </c>
      <c r="B30" s="135" t="s">
        <v>487</v>
      </c>
      <c r="C30" s="153"/>
      <c r="D30" s="137"/>
      <c r="E30" s="138"/>
      <c r="F30" s="201"/>
    </row>
    <row r="31" spans="1:6" s="140" customFormat="1" ht="53.25" customHeight="1" x14ac:dyDescent="0.2">
      <c r="A31" s="142"/>
      <c r="B31" s="141" t="s">
        <v>488</v>
      </c>
      <c r="F31" s="203"/>
    </row>
    <row r="32" spans="1:6" s="140" customFormat="1" x14ac:dyDescent="0.2">
      <c r="A32" s="134"/>
      <c r="B32" s="141"/>
      <c r="C32" s="136">
        <f>6.32-C35</f>
        <v>5.32</v>
      </c>
      <c r="D32" s="137" t="s">
        <v>3</v>
      </c>
      <c r="E32" s="165"/>
      <c r="F32" s="201">
        <f>C32*E32</f>
        <v>0</v>
      </c>
    </row>
    <row r="33" spans="1:6" s="140" customFormat="1" x14ac:dyDescent="0.2">
      <c r="A33" s="134">
        <v>2</v>
      </c>
      <c r="B33" s="135" t="s">
        <v>489</v>
      </c>
      <c r="C33" s="153"/>
      <c r="D33" s="137"/>
      <c r="E33" s="138"/>
      <c r="F33" s="201"/>
    </row>
    <row r="34" spans="1:6" s="140" customFormat="1" ht="51" x14ac:dyDescent="0.2">
      <c r="A34" s="142"/>
      <c r="B34" s="141" t="s">
        <v>490</v>
      </c>
      <c r="F34" s="203"/>
    </row>
    <row r="35" spans="1:6" s="140" customFormat="1" x14ac:dyDescent="0.2">
      <c r="A35" s="134"/>
      <c r="B35" s="141"/>
      <c r="C35" s="136">
        <v>1</v>
      </c>
      <c r="D35" s="137" t="s">
        <v>3</v>
      </c>
      <c r="E35" s="165"/>
      <c r="F35" s="201">
        <f>C35*E35</f>
        <v>0</v>
      </c>
    </row>
    <row r="36" spans="1:6" s="140" customFormat="1" x14ac:dyDescent="0.2">
      <c r="A36" s="134">
        <v>3</v>
      </c>
      <c r="B36" s="135" t="s">
        <v>491</v>
      </c>
      <c r="C36" s="153"/>
      <c r="D36" s="137"/>
      <c r="E36" s="138"/>
      <c r="F36" s="201"/>
    </row>
    <row r="37" spans="1:6" s="140" customFormat="1" ht="63.75" x14ac:dyDescent="0.2">
      <c r="A37" s="142"/>
      <c r="B37" s="141" t="s">
        <v>492</v>
      </c>
      <c r="F37" s="203"/>
    </row>
    <row r="38" spans="1:6" s="140" customFormat="1" x14ac:dyDescent="0.2">
      <c r="A38" s="142"/>
      <c r="B38" s="141"/>
      <c r="C38" s="136">
        <f>+C32+C35</f>
        <v>6.32</v>
      </c>
      <c r="D38" s="137" t="s">
        <v>3</v>
      </c>
      <c r="E38" s="165"/>
      <c r="F38" s="201">
        <f>C38*E38</f>
        <v>0</v>
      </c>
    </row>
    <row r="39" spans="1:6" s="140" customFormat="1" x14ac:dyDescent="0.2">
      <c r="A39" s="134">
        <v>4</v>
      </c>
      <c r="B39" s="135" t="s">
        <v>493</v>
      </c>
      <c r="C39" s="136"/>
      <c r="D39" s="137"/>
      <c r="E39" s="138"/>
      <c r="F39" s="201"/>
    </row>
    <row r="40" spans="1:6" s="140" customFormat="1" ht="25.5" x14ac:dyDescent="0.2">
      <c r="A40" s="134"/>
      <c r="B40" s="141" t="s">
        <v>494</v>
      </c>
      <c r="C40" s="136"/>
      <c r="D40" s="137"/>
      <c r="E40" s="138"/>
      <c r="F40" s="201"/>
    </row>
    <row r="41" spans="1:6" s="140" customFormat="1" ht="13.5" thickBot="1" x14ac:dyDescent="0.25">
      <c r="A41" s="147"/>
      <c r="B41" s="148"/>
      <c r="C41" s="155">
        <f>+C32+C35</f>
        <v>6.32</v>
      </c>
      <c r="D41" s="156" t="s">
        <v>3</v>
      </c>
      <c r="E41" s="166"/>
      <c r="F41" s="204">
        <f>C41*E41</f>
        <v>0</v>
      </c>
    </row>
    <row r="42" spans="1:6" s="140" customFormat="1" ht="13.5" thickTop="1" x14ac:dyDescent="0.2">
      <c r="A42" s="358"/>
      <c r="B42" s="359" t="s">
        <v>6</v>
      </c>
      <c r="C42" s="360"/>
      <c r="D42" s="361"/>
      <c r="E42" s="362"/>
      <c r="F42" s="373">
        <f>SUM(F32:F41)</f>
        <v>0</v>
      </c>
    </row>
    <row r="43" spans="1:6" s="140" customFormat="1" x14ac:dyDescent="0.2">
      <c r="A43" s="134"/>
      <c r="B43" s="141"/>
      <c r="C43" s="153"/>
      <c r="D43" s="137"/>
      <c r="E43" s="138"/>
      <c r="F43" s="205"/>
    </row>
    <row r="44" spans="1:6" s="140" customFormat="1" x14ac:dyDescent="0.2">
      <c r="A44" s="134" t="s">
        <v>495</v>
      </c>
      <c r="B44" s="135" t="s">
        <v>496</v>
      </c>
      <c r="C44" s="136"/>
      <c r="D44" s="137"/>
      <c r="E44" s="138"/>
      <c r="F44" s="201"/>
    </row>
    <row r="45" spans="1:6" s="140" customFormat="1" x14ac:dyDescent="0.2">
      <c r="A45" s="134">
        <v>1</v>
      </c>
      <c r="B45" s="135" t="s">
        <v>497</v>
      </c>
      <c r="C45" s="136"/>
      <c r="D45" s="137"/>
      <c r="E45" s="138"/>
      <c r="F45" s="201"/>
    </row>
    <row r="46" spans="1:6" s="140" customFormat="1" ht="51" x14ac:dyDescent="0.2">
      <c r="A46" s="134"/>
      <c r="B46" s="141" t="s">
        <v>498</v>
      </c>
      <c r="C46" s="136"/>
      <c r="D46" s="137"/>
      <c r="E46" s="138"/>
      <c r="F46" s="201"/>
    </row>
    <row r="47" spans="1:6" s="140" customFormat="1" x14ac:dyDescent="0.2">
      <c r="A47" s="134"/>
      <c r="B47" s="141"/>
      <c r="C47" s="136">
        <v>1.48</v>
      </c>
      <c r="D47" s="137" t="s">
        <v>1</v>
      </c>
      <c r="E47" s="165"/>
      <c r="F47" s="201">
        <f>C47*E47</f>
        <v>0</v>
      </c>
    </row>
    <row r="48" spans="1:6" s="140" customFormat="1" x14ac:dyDescent="0.2">
      <c r="A48" s="134">
        <v>2</v>
      </c>
      <c r="B48" s="135" t="s">
        <v>499</v>
      </c>
      <c r="C48" s="136"/>
      <c r="D48" s="137"/>
      <c r="E48" s="138"/>
      <c r="F48" s="201"/>
    </row>
    <row r="49" spans="1:6" s="140" customFormat="1" ht="63.75" x14ac:dyDescent="0.2">
      <c r="A49" s="134"/>
      <c r="B49" s="141" t="s">
        <v>500</v>
      </c>
      <c r="C49" s="136"/>
      <c r="D49" s="137"/>
      <c r="E49" s="138"/>
      <c r="F49" s="201"/>
    </row>
    <row r="50" spans="1:6" s="140" customFormat="1" x14ac:dyDescent="0.2">
      <c r="A50" s="134"/>
      <c r="B50" s="141"/>
      <c r="C50" s="136">
        <v>1</v>
      </c>
      <c r="D50" s="137" t="s">
        <v>11</v>
      </c>
      <c r="E50" s="165"/>
      <c r="F50" s="201">
        <f>C50*E50</f>
        <v>0</v>
      </c>
    </row>
    <row r="51" spans="1:6" s="140" customFormat="1" ht="25.5" x14ac:dyDescent="0.2">
      <c r="A51" s="134">
        <v>3</v>
      </c>
      <c r="B51" s="135" t="s">
        <v>573</v>
      </c>
      <c r="C51" s="136"/>
      <c r="D51" s="137"/>
      <c r="E51" s="138"/>
      <c r="F51" s="201"/>
    </row>
    <row r="52" spans="1:6" s="140" customFormat="1" ht="89.25" x14ac:dyDescent="0.2">
      <c r="A52" s="134"/>
      <c r="B52" s="141" t="s">
        <v>574</v>
      </c>
      <c r="C52" s="136">
        <v>1</v>
      </c>
      <c r="D52" s="145" t="s">
        <v>11</v>
      </c>
      <c r="E52" s="165"/>
      <c r="F52" s="201">
        <f>C52*E52</f>
        <v>0</v>
      </c>
    </row>
    <row r="53" spans="1:6" s="140" customFormat="1" x14ac:dyDescent="0.2">
      <c r="A53" s="134"/>
      <c r="B53" s="141"/>
    </row>
    <row r="54" spans="1:6" s="140" customFormat="1" x14ac:dyDescent="0.2">
      <c r="A54" s="134"/>
      <c r="B54" s="141"/>
    </row>
    <row r="55" spans="1:6" s="140" customFormat="1" x14ac:dyDescent="0.2">
      <c r="A55" s="134"/>
      <c r="B55" s="141"/>
    </row>
    <row r="56" spans="1:6" s="140" customFormat="1" x14ac:dyDescent="0.2">
      <c r="A56" s="134"/>
      <c r="B56" s="141"/>
    </row>
    <row r="57" spans="1:6" s="140" customFormat="1" x14ac:dyDescent="0.2">
      <c r="A57" s="134">
        <v>4</v>
      </c>
      <c r="B57" s="135" t="s">
        <v>504</v>
      </c>
      <c r="C57" s="136"/>
      <c r="D57" s="137"/>
      <c r="E57" s="138"/>
      <c r="F57" s="201"/>
    </row>
    <row r="58" spans="1:6" s="140" customFormat="1" ht="54.75" customHeight="1" x14ac:dyDescent="0.2">
      <c r="A58" s="134"/>
      <c r="B58" s="141" t="s">
        <v>505</v>
      </c>
      <c r="C58" s="136"/>
      <c r="D58" s="137"/>
      <c r="E58" s="138"/>
      <c r="F58" s="201"/>
    </row>
    <row r="59" spans="1:6" s="140" customFormat="1" x14ac:dyDescent="0.2">
      <c r="A59" s="134"/>
      <c r="B59" s="141"/>
      <c r="C59" s="136">
        <v>6.47</v>
      </c>
      <c r="D59" s="137" t="s">
        <v>1</v>
      </c>
      <c r="E59" s="165"/>
      <c r="F59" s="201">
        <f>C59*E59</f>
        <v>0</v>
      </c>
    </row>
    <row r="60" spans="1:6" s="157" customFormat="1" x14ac:dyDescent="0.2">
      <c r="A60" s="134">
        <v>5</v>
      </c>
      <c r="B60" s="135" t="s">
        <v>506</v>
      </c>
      <c r="C60" s="136"/>
      <c r="D60" s="137"/>
      <c r="E60" s="138"/>
      <c r="F60" s="201"/>
    </row>
    <row r="61" spans="1:6" s="157" customFormat="1" x14ac:dyDescent="0.2">
      <c r="A61" s="134"/>
      <c r="B61" s="141" t="s">
        <v>507</v>
      </c>
      <c r="C61" s="136"/>
      <c r="D61" s="137"/>
      <c r="E61" s="138"/>
      <c r="F61" s="201"/>
    </row>
    <row r="62" spans="1:6" s="157" customFormat="1" x14ac:dyDescent="0.2">
      <c r="A62" s="134"/>
      <c r="B62" s="141"/>
      <c r="C62" s="136">
        <f>+C59</f>
        <v>6.47</v>
      </c>
      <c r="D62" s="137" t="s">
        <v>1</v>
      </c>
      <c r="E62" s="165"/>
      <c r="F62" s="201">
        <f>C62*E62</f>
        <v>0</v>
      </c>
    </row>
    <row r="63" spans="1:6" s="157" customFormat="1" x14ac:dyDescent="0.2">
      <c r="A63" s="134">
        <v>6</v>
      </c>
      <c r="B63" s="135" t="s">
        <v>508</v>
      </c>
      <c r="C63" s="136"/>
      <c r="D63" s="137"/>
      <c r="E63" s="138"/>
      <c r="F63" s="201"/>
    </row>
    <row r="64" spans="1:6" s="157" customFormat="1" x14ac:dyDescent="0.2">
      <c r="A64" s="134"/>
      <c r="B64" s="141" t="s">
        <v>509</v>
      </c>
      <c r="C64" s="136"/>
      <c r="D64" s="137"/>
      <c r="E64" s="138"/>
      <c r="F64" s="201"/>
    </row>
    <row r="65" spans="1:6" s="140" customFormat="1" ht="13.5" thickBot="1" x14ac:dyDescent="0.25">
      <c r="A65" s="147"/>
      <c r="B65" s="148"/>
      <c r="C65" s="149">
        <v>5</v>
      </c>
      <c r="D65" s="156" t="s">
        <v>8</v>
      </c>
      <c r="E65" s="166"/>
      <c r="F65" s="204">
        <f>C65*E65</f>
        <v>0</v>
      </c>
    </row>
    <row r="66" spans="1:6" s="140" customFormat="1" ht="13.5" thickTop="1" x14ac:dyDescent="0.2">
      <c r="A66" s="358"/>
      <c r="B66" s="359" t="s">
        <v>6</v>
      </c>
      <c r="C66" s="364"/>
      <c r="D66" s="361"/>
      <c r="E66" s="362"/>
      <c r="F66" s="373">
        <f>SUM(F47:F65)</f>
        <v>0</v>
      </c>
    </row>
    <row r="67" spans="1:6" s="140" customFormat="1" x14ac:dyDescent="0.2">
      <c r="A67" s="134"/>
      <c r="B67" s="141"/>
      <c r="C67" s="136"/>
      <c r="D67" s="137"/>
      <c r="E67" s="138"/>
      <c r="F67" s="207"/>
    </row>
    <row r="68" spans="1:6" s="140" customFormat="1" x14ac:dyDescent="0.2">
      <c r="A68" s="134" t="s">
        <v>510</v>
      </c>
      <c r="B68" s="135" t="s">
        <v>511</v>
      </c>
      <c r="C68" s="208"/>
      <c r="D68" s="209"/>
      <c r="E68" s="210"/>
      <c r="F68" s="203"/>
    </row>
    <row r="69" spans="1:6" s="140" customFormat="1" ht="89.25" x14ac:dyDescent="0.2">
      <c r="A69" s="134"/>
      <c r="B69" s="141" t="s">
        <v>512</v>
      </c>
      <c r="C69" s="136"/>
      <c r="D69" s="137"/>
      <c r="E69" s="138"/>
      <c r="F69" s="201"/>
    </row>
    <row r="70" spans="1:6" s="140" customFormat="1" x14ac:dyDescent="0.2">
      <c r="A70" s="134"/>
      <c r="B70" s="141"/>
      <c r="C70" s="136"/>
      <c r="D70" s="137"/>
      <c r="E70" s="158"/>
      <c r="F70" s="211"/>
    </row>
    <row r="71" spans="1:6" s="140" customFormat="1" ht="25.5" x14ac:dyDescent="0.2">
      <c r="A71" s="134">
        <v>1</v>
      </c>
      <c r="B71" s="135" t="s">
        <v>513</v>
      </c>
      <c r="C71" s="136"/>
      <c r="D71" s="137"/>
      <c r="E71" s="158"/>
      <c r="F71" s="211"/>
    </row>
    <row r="72" spans="1:6" s="140" customFormat="1" ht="91.5" customHeight="1" x14ac:dyDescent="0.2">
      <c r="A72" s="134"/>
      <c r="B72" s="141" t="s">
        <v>514</v>
      </c>
      <c r="C72" s="136">
        <v>3.65</v>
      </c>
      <c r="D72" s="137" t="s">
        <v>1</v>
      </c>
      <c r="E72" s="165"/>
      <c r="F72" s="201">
        <f>C72*E72</f>
        <v>0</v>
      </c>
    </row>
    <row r="73" spans="1:6" s="140" customFormat="1" x14ac:dyDescent="0.2">
      <c r="A73" s="134"/>
      <c r="B73" s="141"/>
    </row>
    <row r="74" spans="1:6" s="140" customFormat="1" x14ac:dyDescent="0.2">
      <c r="A74" s="134">
        <v>2</v>
      </c>
      <c r="B74" s="135" t="s">
        <v>515</v>
      </c>
      <c r="C74" s="136"/>
      <c r="D74" s="137"/>
      <c r="E74" s="138"/>
      <c r="F74" s="201"/>
    </row>
    <row r="75" spans="1:6" s="140" customFormat="1" ht="38.25" x14ac:dyDescent="0.2">
      <c r="A75" s="134"/>
      <c r="B75" s="141" t="s">
        <v>577</v>
      </c>
      <c r="C75" s="136"/>
      <c r="D75" s="137"/>
      <c r="E75" s="138"/>
      <c r="F75" s="201"/>
    </row>
    <row r="76" spans="1:6" s="140" customFormat="1" x14ac:dyDescent="0.2">
      <c r="A76" s="134"/>
      <c r="B76" s="141"/>
      <c r="C76" s="136">
        <v>1.56</v>
      </c>
      <c r="D76" s="145" t="s">
        <v>1</v>
      </c>
      <c r="E76" s="165"/>
      <c r="F76" s="201">
        <f>C76*E76</f>
        <v>0</v>
      </c>
    </row>
    <row r="77" spans="1:6" s="140" customFormat="1" x14ac:dyDescent="0.2">
      <c r="A77" s="134">
        <v>3</v>
      </c>
      <c r="B77" s="135" t="s">
        <v>586</v>
      </c>
      <c r="C77" s="136"/>
      <c r="D77" s="137"/>
      <c r="E77" s="138"/>
      <c r="F77" s="201"/>
    </row>
    <row r="78" spans="1:6" s="140" customFormat="1" ht="77.25" thickBot="1" x14ac:dyDescent="0.25">
      <c r="A78" s="147"/>
      <c r="B78" s="148" t="s">
        <v>587</v>
      </c>
      <c r="C78" s="149">
        <v>0.39</v>
      </c>
      <c r="D78" s="150" t="s">
        <v>1</v>
      </c>
      <c r="E78" s="166"/>
      <c r="F78" s="204">
        <f>C78*E78</f>
        <v>0</v>
      </c>
    </row>
    <row r="79" spans="1:6" s="140" customFormat="1" ht="13.5" thickTop="1" x14ac:dyDescent="0.2">
      <c r="A79" s="358"/>
      <c r="B79" s="359" t="s">
        <v>6</v>
      </c>
      <c r="C79" s="364"/>
      <c r="D79" s="361"/>
      <c r="E79" s="362"/>
      <c r="F79" s="373">
        <f>SUM(F72:F78)</f>
        <v>0</v>
      </c>
    </row>
    <row r="80" spans="1:6" s="140" customFormat="1" x14ac:dyDescent="0.2">
      <c r="A80" s="134"/>
      <c r="B80" s="141"/>
      <c r="C80" s="136"/>
      <c r="D80" s="137"/>
      <c r="E80" s="138"/>
      <c r="F80" s="207"/>
    </row>
    <row r="81" spans="1:6" s="140" customFormat="1" x14ac:dyDescent="0.2">
      <c r="A81" s="134"/>
      <c r="B81" s="141"/>
      <c r="C81" s="136"/>
      <c r="D81" s="137"/>
      <c r="E81" s="138"/>
      <c r="F81" s="207"/>
    </row>
    <row r="82" spans="1:6" s="140" customFormat="1" x14ac:dyDescent="0.2">
      <c r="A82" s="134"/>
      <c r="B82" s="141"/>
      <c r="C82" s="136"/>
      <c r="D82" s="137"/>
      <c r="E82" s="138"/>
      <c r="F82" s="207"/>
    </row>
    <row r="83" spans="1:6" s="140" customFormat="1" x14ac:dyDescent="0.2">
      <c r="A83" s="134"/>
      <c r="B83" s="141"/>
      <c r="C83" s="136"/>
      <c r="D83" s="137"/>
      <c r="E83" s="138"/>
      <c r="F83" s="207"/>
    </row>
    <row r="84" spans="1:6" s="140" customFormat="1" x14ac:dyDescent="0.2">
      <c r="A84" s="134"/>
      <c r="B84" s="141"/>
      <c r="C84" s="136"/>
      <c r="D84" s="137"/>
      <c r="E84" s="138"/>
      <c r="F84" s="207"/>
    </row>
    <row r="85" spans="1:6" s="217" customFormat="1" x14ac:dyDescent="0.2">
      <c r="A85" s="212" t="s">
        <v>520</v>
      </c>
      <c r="B85" s="135" t="s">
        <v>521</v>
      </c>
      <c r="C85" s="213"/>
      <c r="D85" s="214"/>
      <c r="E85" s="215"/>
      <c r="F85" s="216"/>
    </row>
    <row r="86" spans="1:6" s="140" customFormat="1" x14ac:dyDescent="0.2">
      <c r="A86" s="134">
        <v>1</v>
      </c>
      <c r="B86" s="135" t="s">
        <v>522</v>
      </c>
      <c r="C86" s="136"/>
      <c r="D86" s="137"/>
      <c r="E86" s="138"/>
      <c r="F86" s="201"/>
    </row>
    <row r="87" spans="1:6" s="140" customFormat="1" ht="76.5" x14ac:dyDescent="0.2">
      <c r="A87" s="134"/>
      <c r="B87" s="141" t="s">
        <v>523</v>
      </c>
      <c r="C87" s="136"/>
      <c r="D87" s="137"/>
      <c r="E87" s="138"/>
      <c r="F87" s="201"/>
    </row>
    <row r="88" spans="1:6" s="140" customFormat="1" ht="13.5" thickBot="1" x14ac:dyDescent="0.25">
      <c r="A88" s="147"/>
      <c r="B88" s="148"/>
      <c r="C88" s="149">
        <v>0.48</v>
      </c>
      <c r="D88" s="156" t="s">
        <v>3</v>
      </c>
      <c r="E88" s="166"/>
      <c r="F88" s="204">
        <f>C88*E88</f>
        <v>0</v>
      </c>
    </row>
    <row r="89" spans="1:6" s="140" customFormat="1" ht="13.5" thickTop="1" x14ac:dyDescent="0.2">
      <c r="A89" s="358"/>
      <c r="B89" s="359" t="s">
        <v>6</v>
      </c>
      <c r="C89" s="364"/>
      <c r="D89" s="361"/>
      <c r="E89" s="362"/>
      <c r="F89" s="363">
        <f>SUM(F87:F88)</f>
        <v>0</v>
      </c>
    </row>
    <row r="90" spans="1:6" s="140" customFormat="1" x14ac:dyDescent="0.2">
      <c r="A90" s="134"/>
      <c r="B90" s="141"/>
      <c r="C90" s="136"/>
      <c r="D90" s="137"/>
      <c r="E90" s="138"/>
      <c r="F90" s="144"/>
    </row>
    <row r="91" spans="1:6" s="140" customFormat="1" x14ac:dyDescent="0.2">
      <c r="A91" s="134" t="s">
        <v>526</v>
      </c>
      <c r="B91" s="135" t="s">
        <v>527</v>
      </c>
      <c r="C91" s="136"/>
      <c r="D91" s="137"/>
      <c r="E91" s="138"/>
      <c r="F91" s="203"/>
    </row>
    <row r="92" spans="1:6" s="140" customFormat="1" ht="102" x14ac:dyDescent="0.2">
      <c r="A92" s="134"/>
      <c r="B92" s="141" t="s">
        <v>528</v>
      </c>
      <c r="C92" s="136"/>
      <c r="D92" s="137"/>
      <c r="E92" s="138"/>
      <c r="F92" s="201"/>
    </row>
    <row r="93" spans="1:6" s="140" customFormat="1" x14ac:dyDescent="0.2">
      <c r="A93" s="134">
        <v>1</v>
      </c>
      <c r="B93" s="135" t="s">
        <v>529</v>
      </c>
      <c r="C93" s="136"/>
      <c r="D93" s="137"/>
      <c r="E93" s="158"/>
      <c r="F93" s="211"/>
    </row>
    <row r="94" spans="1:6" s="140" customFormat="1" ht="25.5" x14ac:dyDescent="0.2">
      <c r="A94" s="134"/>
      <c r="B94" s="141" t="s">
        <v>530</v>
      </c>
      <c r="C94" s="136"/>
      <c r="D94" s="137"/>
      <c r="E94" s="158"/>
      <c r="F94" s="211"/>
    </row>
    <row r="95" spans="1:6" s="140" customFormat="1" x14ac:dyDescent="0.2">
      <c r="A95" s="134"/>
      <c r="B95" s="141"/>
      <c r="C95" s="136">
        <v>57.08</v>
      </c>
      <c r="D95" s="137" t="s">
        <v>7</v>
      </c>
      <c r="E95" s="165"/>
      <c r="F95" s="201">
        <f>C95*E95</f>
        <v>0</v>
      </c>
    </row>
    <row r="96" spans="1:6" s="140" customFormat="1" x14ac:dyDescent="0.2">
      <c r="A96" s="134">
        <v>2</v>
      </c>
      <c r="B96" s="135" t="s">
        <v>531</v>
      </c>
      <c r="C96" s="136"/>
      <c r="D96" s="137"/>
      <c r="E96" s="138"/>
      <c r="F96" s="201"/>
    </row>
    <row r="97" spans="1:6" s="140" customFormat="1" ht="38.25" x14ac:dyDescent="0.2">
      <c r="A97" s="134"/>
      <c r="B97" s="141" t="s">
        <v>532</v>
      </c>
      <c r="C97" s="136"/>
      <c r="D97" s="137"/>
      <c r="E97" s="138"/>
      <c r="F97" s="201"/>
    </row>
    <row r="98" spans="1:6" s="140" customFormat="1" x14ac:dyDescent="0.2">
      <c r="A98" s="134"/>
      <c r="B98" s="141"/>
      <c r="C98" s="136">
        <v>83.89</v>
      </c>
      <c r="D98" s="137" t="s">
        <v>7</v>
      </c>
      <c r="E98" s="165"/>
      <c r="F98" s="201">
        <f>C98*E98</f>
        <v>0</v>
      </c>
    </row>
    <row r="99" spans="1:6" s="140" customFormat="1" x14ac:dyDescent="0.2">
      <c r="A99" s="134">
        <v>3</v>
      </c>
      <c r="B99" s="135" t="s">
        <v>533</v>
      </c>
      <c r="C99" s="136"/>
      <c r="D99" s="137"/>
      <c r="E99" s="138"/>
      <c r="F99" s="201"/>
    </row>
    <row r="100" spans="1:6" s="140" customFormat="1" ht="25.5" x14ac:dyDescent="0.2">
      <c r="A100" s="142"/>
      <c r="B100" s="143" t="s">
        <v>534</v>
      </c>
      <c r="F100" s="203"/>
    </row>
    <row r="101" spans="1:6" s="140" customFormat="1" ht="13.5" thickBot="1" x14ac:dyDescent="0.25">
      <c r="A101" s="160"/>
      <c r="B101" s="161"/>
      <c r="C101" s="149">
        <v>22.26</v>
      </c>
      <c r="D101" s="156" t="s">
        <v>7</v>
      </c>
      <c r="E101" s="166"/>
      <c r="F101" s="204">
        <f>C101*E101</f>
        <v>0</v>
      </c>
    </row>
    <row r="102" spans="1:6" s="140" customFormat="1" ht="13.5" thickTop="1" x14ac:dyDescent="0.2">
      <c r="A102" s="358"/>
      <c r="B102" s="359" t="s">
        <v>6</v>
      </c>
      <c r="C102" s="364"/>
      <c r="D102" s="361"/>
      <c r="E102" s="362"/>
      <c r="F102" s="373">
        <f>SUM(F95:F101)</f>
        <v>0</v>
      </c>
    </row>
    <row r="103" spans="1:6" s="140" customFormat="1" x14ac:dyDescent="0.2">
      <c r="A103" s="134"/>
      <c r="B103" s="141"/>
      <c r="C103" s="136"/>
      <c r="D103" s="137"/>
      <c r="E103" s="138"/>
      <c r="F103" s="207"/>
    </row>
    <row r="104" spans="1:6" s="140" customFormat="1" x14ac:dyDescent="0.2">
      <c r="A104" s="134" t="s">
        <v>535</v>
      </c>
      <c r="B104" s="135" t="s">
        <v>536</v>
      </c>
      <c r="C104" s="136"/>
      <c r="D104" s="137"/>
      <c r="E104" s="138"/>
      <c r="F104" s="203"/>
    </row>
    <row r="105" spans="1:6" s="140" customFormat="1" x14ac:dyDescent="0.2">
      <c r="A105" s="134">
        <v>1</v>
      </c>
      <c r="B105" s="135" t="s">
        <v>537</v>
      </c>
      <c r="C105" s="136"/>
      <c r="D105" s="137"/>
      <c r="E105" s="138"/>
      <c r="F105" s="201"/>
    </row>
    <row r="106" spans="1:6" s="140" customFormat="1" ht="51" x14ac:dyDescent="0.2">
      <c r="A106" s="142"/>
      <c r="B106" s="143" t="s">
        <v>538</v>
      </c>
      <c r="F106" s="203"/>
    </row>
    <row r="107" spans="1:6" s="140" customFormat="1" x14ac:dyDescent="0.2">
      <c r="A107" s="134"/>
      <c r="B107" s="141"/>
      <c r="C107" s="136">
        <f>+C16</f>
        <v>19.78</v>
      </c>
      <c r="D107" s="137" t="s">
        <v>1</v>
      </c>
      <c r="E107" s="165"/>
      <c r="F107" s="201">
        <f>C107*E107</f>
        <v>0</v>
      </c>
    </row>
    <row r="108" spans="1:6" s="140" customFormat="1" x14ac:dyDescent="0.2">
      <c r="A108" s="134">
        <v>2</v>
      </c>
      <c r="B108" s="135" t="s">
        <v>539</v>
      </c>
      <c r="C108" s="136"/>
      <c r="D108" s="137"/>
      <c r="E108" s="138"/>
      <c r="F108" s="201"/>
    </row>
    <row r="109" spans="1:6" s="140" customFormat="1" ht="51" x14ac:dyDescent="0.2">
      <c r="A109" s="142"/>
      <c r="B109" s="143" t="s">
        <v>540</v>
      </c>
      <c r="F109" s="203"/>
    </row>
    <row r="110" spans="1:6" s="140" customFormat="1" x14ac:dyDescent="0.2">
      <c r="A110" s="134"/>
      <c r="B110" s="141"/>
      <c r="C110" s="136">
        <f>+C107</f>
        <v>19.78</v>
      </c>
      <c r="D110" s="137" t="s">
        <v>1</v>
      </c>
      <c r="E110" s="165"/>
      <c r="F110" s="201">
        <f>C110*E110</f>
        <v>0</v>
      </c>
    </row>
    <row r="111" spans="1:6" s="140" customFormat="1" x14ac:dyDescent="0.2">
      <c r="A111" s="134"/>
      <c r="B111" s="141"/>
      <c r="C111" s="136"/>
      <c r="D111" s="137"/>
      <c r="E111" s="165"/>
      <c r="F111" s="201"/>
    </row>
    <row r="112" spans="1:6" s="140" customFormat="1" x14ac:dyDescent="0.2">
      <c r="A112" s="134"/>
      <c r="B112" s="141"/>
      <c r="C112" s="136"/>
      <c r="D112" s="137"/>
      <c r="E112" s="165"/>
      <c r="F112" s="201"/>
    </row>
    <row r="113" spans="1:6" s="140" customFormat="1" x14ac:dyDescent="0.2">
      <c r="A113" s="134"/>
      <c r="B113" s="141"/>
      <c r="C113" s="136"/>
      <c r="D113" s="137"/>
      <c r="E113" s="165"/>
      <c r="F113" s="201"/>
    </row>
    <row r="114" spans="1:6" s="140" customFormat="1" x14ac:dyDescent="0.2">
      <c r="A114" s="134"/>
      <c r="B114" s="141"/>
      <c r="C114" s="136"/>
      <c r="D114" s="137"/>
      <c r="E114" s="165"/>
      <c r="F114" s="201"/>
    </row>
    <row r="115" spans="1:6" s="140" customFormat="1" x14ac:dyDescent="0.2">
      <c r="A115" s="134">
        <v>3</v>
      </c>
      <c r="B115" s="135" t="s">
        <v>541</v>
      </c>
      <c r="C115" s="136"/>
      <c r="D115" s="137"/>
      <c r="E115" s="138"/>
      <c r="F115" s="201"/>
    </row>
    <row r="116" spans="1:6" s="140" customFormat="1" ht="38.25" x14ac:dyDescent="0.2">
      <c r="A116" s="142"/>
      <c r="B116" s="141" t="s">
        <v>542</v>
      </c>
      <c r="C116" s="136">
        <f>+C13/2</f>
        <v>17.8</v>
      </c>
      <c r="D116" s="145" t="s">
        <v>10</v>
      </c>
      <c r="E116" s="165"/>
      <c r="F116" s="201">
        <f>C116*E116</f>
        <v>0</v>
      </c>
    </row>
    <row r="117" spans="1:6" s="140" customFormat="1" ht="13.5" thickBot="1" x14ac:dyDescent="0.25">
      <c r="A117" s="147"/>
      <c r="B117" s="148"/>
      <c r="C117" s="149"/>
      <c r="D117" s="156"/>
      <c r="E117" s="151"/>
      <c r="F117" s="204"/>
    </row>
    <row r="118" spans="1:6" s="140" customFormat="1" ht="13.5" thickTop="1" x14ac:dyDescent="0.2">
      <c r="A118" s="358"/>
      <c r="B118" s="359" t="s">
        <v>6</v>
      </c>
      <c r="C118" s="364"/>
      <c r="D118" s="361"/>
      <c r="E118" s="362"/>
      <c r="F118" s="373">
        <f>SUM(F107:F116)</f>
        <v>0</v>
      </c>
    </row>
    <row r="119" spans="1:6" s="140" customFormat="1" x14ac:dyDescent="0.2">
      <c r="A119" s="134"/>
      <c r="B119" s="141"/>
      <c r="C119" s="136"/>
      <c r="D119" s="137"/>
      <c r="E119" s="138"/>
      <c r="F119" s="207"/>
    </row>
    <row r="120" spans="1:6" s="140" customFormat="1" x14ac:dyDescent="0.2">
      <c r="A120" s="134" t="s">
        <v>543</v>
      </c>
      <c r="B120" s="135" t="s">
        <v>544</v>
      </c>
      <c r="C120" s="136"/>
      <c r="D120" s="137"/>
      <c r="E120" s="138"/>
      <c r="F120" s="201"/>
    </row>
    <row r="121" spans="1:6" s="140" customFormat="1" x14ac:dyDescent="0.2">
      <c r="A121" s="134" t="s">
        <v>470</v>
      </c>
      <c r="B121" s="135" t="s">
        <v>545</v>
      </c>
      <c r="C121" s="136"/>
      <c r="D121" s="137"/>
      <c r="E121" s="138"/>
      <c r="F121" s="203"/>
    </row>
    <row r="122" spans="1:6" s="140" customFormat="1" x14ac:dyDescent="0.2">
      <c r="A122" s="134">
        <v>1</v>
      </c>
      <c r="B122" s="135" t="s">
        <v>546</v>
      </c>
      <c r="C122" s="136"/>
      <c r="D122" s="137"/>
      <c r="E122" s="138"/>
      <c r="F122" s="201"/>
    </row>
    <row r="123" spans="1:6" s="140" customFormat="1" ht="76.5" x14ac:dyDescent="0.2">
      <c r="A123" s="134"/>
      <c r="B123" s="141" t="s">
        <v>547</v>
      </c>
      <c r="C123" s="136"/>
      <c r="D123" s="137"/>
      <c r="E123" s="138"/>
      <c r="F123" s="201"/>
    </row>
    <row r="124" spans="1:6" s="140" customFormat="1" x14ac:dyDescent="0.2">
      <c r="A124" s="134"/>
      <c r="B124" s="141"/>
      <c r="C124" s="136">
        <v>1</v>
      </c>
      <c r="D124" s="137" t="s">
        <v>11</v>
      </c>
      <c r="E124" s="165"/>
      <c r="F124" s="201">
        <f>C124*E124</f>
        <v>0</v>
      </c>
    </row>
    <row r="125" spans="1:6" s="140" customFormat="1" x14ac:dyDescent="0.2">
      <c r="A125" s="134">
        <v>2</v>
      </c>
      <c r="B125" s="135" t="s">
        <v>548</v>
      </c>
      <c r="C125" s="136"/>
      <c r="D125" s="137"/>
      <c r="E125" s="138"/>
      <c r="F125" s="201"/>
    </row>
    <row r="126" spans="1:6" s="140" customFormat="1" ht="102" x14ac:dyDescent="0.2">
      <c r="A126" s="134"/>
      <c r="B126" s="141" t="s">
        <v>588</v>
      </c>
      <c r="C126" s="136"/>
      <c r="D126" s="137"/>
      <c r="E126" s="138"/>
      <c r="F126" s="201"/>
    </row>
    <row r="127" spans="1:6" s="140" customFormat="1" x14ac:dyDescent="0.2">
      <c r="A127" s="134"/>
      <c r="B127" s="141"/>
      <c r="C127" s="136">
        <v>1</v>
      </c>
      <c r="D127" s="137" t="s">
        <v>11</v>
      </c>
      <c r="E127" s="165"/>
      <c r="F127" s="201">
        <f>C127*E127</f>
        <v>0</v>
      </c>
    </row>
    <row r="128" spans="1:6" s="140" customFormat="1" x14ac:dyDescent="0.2">
      <c r="A128" s="134">
        <v>3</v>
      </c>
      <c r="B128" s="135" t="s">
        <v>550</v>
      </c>
      <c r="C128" s="136"/>
      <c r="D128" s="137"/>
      <c r="E128" s="138"/>
      <c r="F128" s="201"/>
    </row>
    <row r="129" spans="1:6" s="140" customFormat="1" ht="51" x14ac:dyDescent="0.2">
      <c r="A129" s="134"/>
      <c r="B129" s="141" t="s">
        <v>551</v>
      </c>
      <c r="C129" s="136"/>
      <c r="D129" s="137"/>
      <c r="E129" s="138"/>
      <c r="F129" s="201"/>
    </row>
    <row r="130" spans="1:6" s="140" customFormat="1" x14ac:dyDescent="0.2">
      <c r="A130" s="134"/>
      <c r="B130" s="141"/>
      <c r="C130" s="136">
        <v>1</v>
      </c>
      <c r="D130" s="137" t="s">
        <v>11</v>
      </c>
      <c r="E130" s="165"/>
      <c r="F130" s="201">
        <f>C130*E130</f>
        <v>0</v>
      </c>
    </row>
    <row r="131" spans="1:6" s="140" customFormat="1" x14ac:dyDescent="0.2">
      <c r="A131" s="209">
        <v>4</v>
      </c>
      <c r="B131" s="135" t="s">
        <v>589</v>
      </c>
      <c r="C131" s="136"/>
      <c r="D131" s="137"/>
      <c r="E131" s="138"/>
      <c r="F131" s="201"/>
    </row>
    <row r="132" spans="1:6" s="140" customFormat="1" ht="76.5" x14ac:dyDescent="0.2">
      <c r="A132" s="134"/>
      <c r="B132" s="141" t="s">
        <v>590</v>
      </c>
      <c r="C132" s="136"/>
      <c r="D132" s="167"/>
      <c r="E132" s="138"/>
      <c r="F132" s="201"/>
    </row>
    <row r="133" spans="1:6" s="140" customFormat="1" ht="13.5" thickBot="1" x14ac:dyDescent="0.25">
      <c r="A133" s="147"/>
      <c r="B133" s="161"/>
      <c r="C133" s="149">
        <v>1</v>
      </c>
      <c r="D133" s="156" t="s">
        <v>11</v>
      </c>
      <c r="E133" s="166"/>
      <c r="F133" s="204">
        <f>C133*E133</f>
        <v>0</v>
      </c>
    </row>
    <row r="134" spans="1:6" s="140" customFormat="1" ht="13.5" thickTop="1" x14ac:dyDescent="0.2">
      <c r="A134" s="358"/>
      <c r="B134" s="359" t="s">
        <v>6</v>
      </c>
      <c r="C134" s="364"/>
      <c r="D134" s="361"/>
      <c r="E134" s="362"/>
      <c r="F134" s="373">
        <f>SUM(F124:F133)</f>
        <v>0</v>
      </c>
    </row>
    <row r="135" spans="1:6" s="140" customFormat="1" x14ac:dyDescent="0.2">
      <c r="A135" s="162"/>
      <c r="B135" s="163"/>
      <c r="C135" s="132"/>
      <c r="E135" s="164"/>
      <c r="F135" s="203"/>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Zeros="0" zoomScaleNormal="100" workbookViewId="0">
      <selection activeCell="E9" sqref="E9"/>
    </sheetView>
  </sheetViews>
  <sheetFormatPr defaultRowHeight="12.75" x14ac:dyDescent="0.2"/>
  <cols>
    <col min="1" max="1" width="3.5703125" style="4" customWidth="1"/>
    <col min="2" max="2" width="41.5703125" style="189" customWidth="1"/>
    <col min="3" max="3" width="6.5703125" style="4" customWidth="1"/>
    <col min="4" max="4" width="4.5703125" style="4" customWidth="1"/>
    <col min="5" max="5" width="14.7109375" style="185" customWidth="1"/>
    <col min="6" max="6" width="14.7109375" style="186" customWidth="1"/>
    <col min="7" max="7" width="8.85546875" style="4" customWidth="1"/>
    <col min="8" max="16384" width="9.140625" style="4"/>
  </cols>
  <sheetData>
    <row r="1" spans="1:7" x14ac:dyDescent="0.2">
      <c r="A1" s="168" t="s">
        <v>552</v>
      </c>
      <c r="B1" s="169"/>
      <c r="D1" s="137"/>
      <c r="E1" s="136"/>
      <c r="F1" s="170"/>
      <c r="G1" s="218"/>
    </row>
    <row r="2" spans="1:7" ht="15" x14ac:dyDescent="0.2">
      <c r="A2" s="171"/>
      <c r="B2" s="172" t="s">
        <v>553</v>
      </c>
      <c r="D2" s="173"/>
      <c r="E2" s="174"/>
      <c r="F2" s="175"/>
      <c r="G2" s="167"/>
    </row>
    <row r="3" spans="1:7" ht="15" x14ac:dyDescent="0.2">
      <c r="A3" s="171"/>
      <c r="B3" s="172" t="s">
        <v>591</v>
      </c>
      <c r="D3" s="173"/>
      <c r="E3" s="174"/>
      <c r="F3" s="175"/>
      <c r="G3" s="167"/>
    </row>
    <row r="4" spans="1:7" ht="15" x14ac:dyDescent="0.2">
      <c r="A4" s="171"/>
      <c r="B4" s="172" t="s">
        <v>592</v>
      </c>
      <c r="D4" s="173"/>
      <c r="E4" s="174"/>
      <c r="F4" s="175"/>
      <c r="G4" s="167"/>
    </row>
    <row r="5" spans="1:7" x14ac:dyDescent="0.2">
      <c r="A5" s="142"/>
      <c r="B5" s="176"/>
      <c r="C5" s="137"/>
      <c r="D5" s="137"/>
      <c r="E5" s="136"/>
      <c r="F5" s="170"/>
      <c r="G5" s="218"/>
    </row>
    <row r="6" spans="1:7" x14ac:dyDescent="0.2">
      <c r="A6" s="142" t="s">
        <v>470</v>
      </c>
      <c r="B6" s="143" t="s">
        <v>471</v>
      </c>
      <c r="C6" s="137"/>
      <c r="D6" s="137"/>
      <c r="E6" s="136"/>
      <c r="F6" s="170"/>
      <c r="G6" s="218"/>
    </row>
    <row r="7" spans="1:7" x14ac:dyDescent="0.2">
      <c r="A7" s="142">
        <v>1</v>
      </c>
      <c r="B7" s="135" t="s">
        <v>556</v>
      </c>
      <c r="C7" s="136"/>
      <c r="D7" s="137"/>
      <c r="E7" s="138"/>
      <c r="F7" s="170"/>
      <c r="G7" s="218"/>
    </row>
    <row r="8" spans="1:7" ht="51" x14ac:dyDescent="0.2">
      <c r="A8" s="142"/>
      <c r="B8" s="177" t="s">
        <v>557</v>
      </c>
      <c r="C8" s="140"/>
      <c r="D8" s="140"/>
      <c r="E8" s="140"/>
      <c r="F8" s="178"/>
      <c r="G8" s="218"/>
    </row>
    <row r="9" spans="1:7" ht="13.5" thickBot="1" x14ac:dyDescent="0.25">
      <c r="A9" s="160"/>
      <c r="B9" s="148"/>
      <c r="C9" s="149">
        <v>1</v>
      </c>
      <c r="D9" s="156" t="s">
        <v>165</v>
      </c>
      <c r="E9" s="166"/>
      <c r="F9" s="179">
        <f>C9*E9</f>
        <v>0</v>
      </c>
      <c r="G9" s="218"/>
    </row>
    <row r="10" spans="1:7" ht="13.5" thickTop="1" x14ac:dyDescent="0.2">
      <c r="A10" s="365"/>
      <c r="B10" s="359" t="s">
        <v>6</v>
      </c>
      <c r="C10" s="364"/>
      <c r="D10" s="361"/>
      <c r="E10" s="362"/>
      <c r="F10" s="366">
        <f>F9</f>
        <v>0</v>
      </c>
      <c r="G10" s="218"/>
    </row>
    <row r="11" spans="1:7" x14ac:dyDescent="0.2">
      <c r="A11" s="142"/>
      <c r="B11" s="176"/>
      <c r="C11" s="137"/>
      <c r="D11" s="137"/>
      <c r="E11" s="136"/>
      <c r="F11" s="170"/>
      <c r="G11" s="218"/>
    </row>
    <row r="12" spans="1:7" x14ac:dyDescent="0.2">
      <c r="A12" s="142" t="s">
        <v>485</v>
      </c>
      <c r="B12" s="143" t="s">
        <v>496</v>
      </c>
      <c r="C12" s="137"/>
      <c r="D12" s="137"/>
      <c r="E12" s="136"/>
      <c r="F12" s="170"/>
      <c r="G12" s="218"/>
    </row>
    <row r="13" spans="1:7" x14ac:dyDescent="0.2">
      <c r="A13" s="142">
        <v>1</v>
      </c>
      <c r="B13" s="135" t="s">
        <v>558</v>
      </c>
      <c r="C13" s="137"/>
      <c r="D13" s="137"/>
      <c r="E13" s="136"/>
      <c r="F13" s="170"/>
      <c r="G13" s="218"/>
    </row>
    <row r="14" spans="1:7" ht="119.25" customHeight="1" x14ac:dyDescent="0.2">
      <c r="A14" s="142"/>
      <c r="B14" s="177" t="s">
        <v>559</v>
      </c>
      <c r="C14" s="136"/>
      <c r="D14" s="137"/>
      <c r="E14" s="138"/>
      <c r="F14" s="170"/>
      <c r="G14" s="218"/>
    </row>
    <row r="15" spans="1:7" x14ac:dyDescent="0.2">
      <c r="A15" s="142"/>
      <c r="B15" s="141"/>
      <c r="C15" s="136">
        <v>2</v>
      </c>
      <c r="D15" s="137" t="s">
        <v>1</v>
      </c>
      <c r="E15" s="165"/>
      <c r="F15" s="170">
        <f>C15*E15</f>
        <v>0</v>
      </c>
      <c r="G15" s="218"/>
    </row>
    <row r="16" spans="1:7" x14ac:dyDescent="0.2">
      <c r="A16" s="142">
        <v>2</v>
      </c>
      <c r="B16" s="135" t="s">
        <v>560</v>
      </c>
      <c r="C16" s="137"/>
      <c r="D16" s="137"/>
      <c r="E16" s="136"/>
      <c r="F16" s="170"/>
      <c r="G16" s="218"/>
    </row>
    <row r="17" spans="1:7" ht="105.75" customHeight="1" x14ac:dyDescent="0.2">
      <c r="A17" s="142"/>
      <c r="B17" s="177" t="s">
        <v>593</v>
      </c>
      <c r="C17" s="167"/>
      <c r="D17" s="167"/>
      <c r="E17" s="136"/>
      <c r="F17" s="170"/>
      <c r="G17" s="218"/>
    </row>
    <row r="18" spans="1:7" x14ac:dyDescent="0.2">
      <c r="A18" s="142"/>
      <c r="B18" s="176"/>
      <c r="C18" s="136">
        <v>1</v>
      </c>
      <c r="D18" s="137" t="s">
        <v>165</v>
      </c>
      <c r="E18" s="165"/>
      <c r="F18" s="170">
        <f>C18*E18</f>
        <v>0</v>
      </c>
      <c r="G18" s="218"/>
    </row>
    <row r="19" spans="1:7" x14ac:dyDescent="0.2">
      <c r="A19" s="142">
        <v>3</v>
      </c>
      <c r="B19" s="135" t="s">
        <v>562</v>
      </c>
      <c r="C19" s="136"/>
      <c r="D19" s="137"/>
      <c r="E19" s="138"/>
      <c r="F19" s="170"/>
      <c r="G19" s="218"/>
    </row>
    <row r="20" spans="1:7" ht="69" customHeight="1" x14ac:dyDescent="0.2">
      <c r="B20" s="177" t="s">
        <v>563</v>
      </c>
    </row>
    <row r="21" spans="1:7" x14ac:dyDescent="0.2">
      <c r="B21" s="143"/>
      <c r="C21" s="136">
        <v>1</v>
      </c>
      <c r="D21" s="137" t="s">
        <v>165</v>
      </c>
      <c r="E21" s="165"/>
      <c r="F21" s="170">
        <f>C21*E21</f>
        <v>0</v>
      </c>
    </row>
    <row r="22" spans="1:7" x14ac:dyDescent="0.2">
      <c r="A22" s="187">
        <v>4</v>
      </c>
      <c r="B22" s="135" t="s">
        <v>564</v>
      </c>
      <c r="C22" s="136"/>
      <c r="D22" s="137"/>
      <c r="E22" s="138"/>
      <c r="F22" s="170"/>
      <c r="G22" s="218"/>
    </row>
    <row r="23" spans="1:7" ht="76.5" x14ac:dyDescent="0.2">
      <c r="A23" s="134"/>
      <c r="B23" s="177" t="s">
        <v>565</v>
      </c>
      <c r="C23" s="136"/>
      <c r="D23" s="137"/>
      <c r="E23" s="138"/>
      <c r="F23" s="170"/>
      <c r="G23" s="218"/>
    </row>
    <row r="24" spans="1:7" ht="13.5" thickBot="1" x14ac:dyDescent="0.25">
      <c r="A24" s="147"/>
      <c r="B24" s="148"/>
      <c r="C24" s="149">
        <v>3.36</v>
      </c>
      <c r="D24" s="156" t="s">
        <v>1</v>
      </c>
      <c r="E24" s="166"/>
      <c r="F24" s="179">
        <f>C24*E24</f>
        <v>0</v>
      </c>
      <c r="G24" s="218"/>
    </row>
    <row r="25" spans="1:7" ht="13.5" thickTop="1" x14ac:dyDescent="0.2">
      <c r="A25" s="358"/>
      <c r="B25" s="359" t="s">
        <v>6</v>
      </c>
      <c r="C25" s="364"/>
      <c r="D25" s="361"/>
      <c r="E25" s="362"/>
      <c r="F25" s="366">
        <f>F15+F18+F21+F24</f>
        <v>0</v>
      </c>
      <c r="G25" s="218"/>
    </row>
    <row r="26" spans="1:7" x14ac:dyDescent="0.2">
      <c r="A26" s="187"/>
      <c r="C26" s="137"/>
      <c r="D26" s="137"/>
      <c r="E26" s="136"/>
      <c r="F26" s="170"/>
      <c r="G26" s="218"/>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E9" sqref="E9"/>
    </sheetView>
  </sheetViews>
  <sheetFormatPr defaultRowHeight="12.75" x14ac:dyDescent="0.2"/>
  <cols>
    <col min="1" max="1" width="3.5703125" style="4" customWidth="1"/>
    <col min="2" max="2" width="41.5703125" style="4" customWidth="1"/>
    <col min="3" max="3" width="6.5703125" style="4" customWidth="1"/>
    <col min="4" max="4" width="4.28515625" style="4" customWidth="1"/>
    <col min="5" max="5" width="14.7109375" style="4" customWidth="1"/>
    <col min="6" max="6" width="14.7109375" style="158" customWidth="1"/>
    <col min="7" max="16384" width="9.140625" style="4"/>
  </cols>
  <sheetData>
    <row r="1" spans="1:6" x14ac:dyDescent="0.2">
      <c r="A1" s="168" t="s">
        <v>552</v>
      </c>
      <c r="B1" s="169"/>
      <c r="D1" s="137"/>
      <c r="E1" s="136"/>
      <c r="F1" s="138"/>
    </row>
    <row r="2" spans="1:6" ht="15" x14ac:dyDescent="0.2">
      <c r="A2" s="171"/>
      <c r="B2" s="172" t="s">
        <v>553</v>
      </c>
      <c r="D2" s="173"/>
      <c r="E2" s="174"/>
      <c r="F2" s="219"/>
    </row>
    <row r="3" spans="1:6" ht="15" x14ac:dyDescent="0.2">
      <c r="A3" s="171"/>
      <c r="B3" s="172" t="s">
        <v>591</v>
      </c>
      <c r="D3" s="173"/>
      <c r="E3" s="174"/>
      <c r="F3" s="219"/>
    </row>
    <row r="4" spans="1:6" ht="15" x14ac:dyDescent="0.2">
      <c r="A4" s="171"/>
      <c r="B4" s="172" t="s">
        <v>594</v>
      </c>
      <c r="D4" s="173"/>
      <c r="E4" s="174"/>
      <c r="F4" s="219"/>
    </row>
    <row r="5" spans="1:6" x14ac:dyDescent="0.2">
      <c r="A5" s="142"/>
      <c r="B5" s="176"/>
      <c r="C5" s="137"/>
      <c r="D5" s="137"/>
      <c r="E5" s="136"/>
      <c r="F5" s="138"/>
    </row>
    <row r="6" spans="1:6" x14ac:dyDescent="0.2">
      <c r="A6" s="142" t="s">
        <v>470</v>
      </c>
      <c r="B6" s="143" t="s">
        <v>471</v>
      </c>
      <c r="C6" s="137"/>
      <c r="D6" s="137"/>
      <c r="E6" s="136"/>
      <c r="F6" s="138"/>
    </row>
    <row r="7" spans="1:6" x14ac:dyDescent="0.2">
      <c r="A7" s="142">
        <v>1</v>
      </c>
      <c r="B7" s="135" t="s">
        <v>556</v>
      </c>
      <c r="C7" s="136"/>
      <c r="D7" s="137"/>
      <c r="E7" s="138"/>
      <c r="F7" s="138"/>
    </row>
    <row r="8" spans="1:6" ht="51" x14ac:dyDescent="0.2">
      <c r="A8" s="142"/>
      <c r="B8" s="177" t="s">
        <v>557</v>
      </c>
      <c r="C8" s="140"/>
      <c r="D8" s="140"/>
      <c r="E8" s="140"/>
      <c r="F8" s="196"/>
    </row>
    <row r="9" spans="1:6" ht="13.5" thickBot="1" x14ac:dyDescent="0.25">
      <c r="A9" s="160"/>
      <c r="B9" s="148"/>
      <c r="C9" s="149">
        <v>2</v>
      </c>
      <c r="D9" s="156" t="s">
        <v>165</v>
      </c>
      <c r="E9" s="166"/>
      <c r="F9" s="151">
        <f>C9*E9</f>
        <v>0</v>
      </c>
    </row>
    <row r="10" spans="1:6" ht="13.5" thickTop="1" x14ac:dyDescent="0.2">
      <c r="A10" s="365"/>
      <c r="B10" s="359" t="s">
        <v>6</v>
      </c>
      <c r="C10" s="364"/>
      <c r="D10" s="361"/>
      <c r="E10" s="362"/>
      <c r="F10" s="362">
        <f>F9</f>
        <v>0</v>
      </c>
    </row>
    <row r="11" spans="1:6" x14ac:dyDescent="0.2">
      <c r="A11" s="142"/>
      <c r="B11" s="176"/>
      <c r="C11" s="137"/>
      <c r="D11" s="137"/>
      <c r="E11" s="136"/>
      <c r="F11" s="210"/>
    </row>
    <row r="12" spans="1:6" x14ac:dyDescent="0.2">
      <c r="A12" s="142" t="s">
        <v>485</v>
      </c>
      <c r="B12" s="143" t="s">
        <v>496</v>
      </c>
      <c r="C12" s="137"/>
      <c r="D12" s="137"/>
      <c r="E12" s="136"/>
      <c r="F12" s="138"/>
    </row>
    <row r="13" spans="1:6" x14ac:dyDescent="0.2">
      <c r="A13" s="142">
        <v>1</v>
      </c>
      <c r="B13" s="135" t="s">
        <v>558</v>
      </c>
      <c r="C13" s="137"/>
      <c r="D13" s="137"/>
      <c r="E13" s="136"/>
      <c r="F13" s="138"/>
    </row>
    <row r="14" spans="1:6" ht="117" customHeight="1" x14ac:dyDescent="0.2">
      <c r="A14" s="142"/>
      <c r="B14" s="177" t="s">
        <v>559</v>
      </c>
      <c r="C14" s="136"/>
      <c r="D14" s="137"/>
      <c r="E14" s="138"/>
      <c r="F14" s="138"/>
    </row>
    <row r="15" spans="1:6" x14ac:dyDescent="0.2">
      <c r="A15" s="142"/>
      <c r="B15" s="141"/>
      <c r="C15" s="136">
        <v>6</v>
      </c>
      <c r="D15" s="137" t="s">
        <v>1</v>
      </c>
      <c r="E15" s="165"/>
      <c r="F15" s="138">
        <f>C15*E15</f>
        <v>0</v>
      </c>
    </row>
    <row r="16" spans="1:6" x14ac:dyDescent="0.2">
      <c r="A16" s="142">
        <v>2</v>
      </c>
      <c r="B16" s="135" t="s">
        <v>560</v>
      </c>
      <c r="C16" s="137"/>
      <c r="D16" s="137"/>
      <c r="E16" s="136"/>
      <c r="F16" s="138"/>
    </row>
    <row r="17" spans="1:6" ht="105.75" customHeight="1" x14ac:dyDescent="0.2">
      <c r="A17" s="142"/>
      <c r="B17" s="177" t="s">
        <v>561</v>
      </c>
      <c r="C17" s="167"/>
      <c r="D17" s="167"/>
      <c r="E17" s="136"/>
      <c r="F17" s="138"/>
    </row>
    <row r="18" spans="1:6" x14ac:dyDescent="0.2">
      <c r="A18" s="142"/>
      <c r="B18" s="176"/>
      <c r="C18" s="136">
        <v>2</v>
      </c>
      <c r="D18" s="137" t="s">
        <v>165</v>
      </c>
      <c r="E18" s="165"/>
      <c r="F18" s="138">
        <f>C18*E18</f>
        <v>0</v>
      </c>
    </row>
    <row r="19" spans="1:6" x14ac:dyDescent="0.2">
      <c r="A19" s="142">
        <v>3</v>
      </c>
      <c r="B19" s="135" t="s">
        <v>562</v>
      </c>
      <c r="C19" s="136"/>
      <c r="D19" s="137"/>
      <c r="E19" s="138"/>
      <c r="F19" s="138"/>
    </row>
    <row r="20" spans="1:6" ht="63.75" x14ac:dyDescent="0.2">
      <c r="B20" s="177" t="s">
        <v>563</v>
      </c>
      <c r="E20" s="185"/>
    </row>
    <row r="21" spans="1:6" x14ac:dyDescent="0.2">
      <c r="B21" s="143"/>
      <c r="C21" s="136">
        <v>2</v>
      </c>
      <c r="D21" s="137" t="s">
        <v>165</v>
      </c>
      <c r="E21" s="165"/>
      <c r="F21" s="138">
        <f>C21*E21</f>
        <v>0</v>
      </c>
    </row>
    <row r="22" spans="1:6" x14ac:dyDescent="0.2">
      <c r="A22" s="187">
        <v>4</v>
      </c>
      <c r="B22" s="135" t="s">
        <v>564</v>
      </c>
      <c r="C22" s="136"/>
      <c r="D22" s="137"/>
      <c r="E22" s="138"/>
      <c r="F22" s="138"/>
    </row>
    <row r="23" spans="1:6" ht="76.5" x14ac:dyDescent="0.2">
      <c r="A23" s="134"/>
      <c r="B23" s="177" t="s">
        <v>565</v>
      </c>
      <c r="C23" s="136"/>
      <c r="D23" s="137"/>
      <c r="E23" s="138"/>
      <c r="F23" s="138"/>
    </row>
    <row r="24" spans="1:6" ht="13.5" thickBot="1" x14ac:dyDescent="0.25">
      <c r="A24" s="147"/>
      <c r="B24" s="148"/>
      <c r="C24" s="149">
        <v>7.52</v>
      </c>
      <c r="D24" s="156" t="s">
        <v>1</v>
      </c>
      <c r="E24" s="166"/>
      <c r="F24" s="151">
        <f>C24*E24</f>
        <v>0</v>
      </c>
    </row>
    <row r="25" spans="1:6" ht="13.5" thickTop="1" x14ac:dyDescent="0.2">
      <c r="A25" s="358"/>
      <c r="B25" s="359" t="s">
        <v>6</v>
      </c>
      <c r="C25" s="364"/>
      <c r="D25" s="361"/>
      <c r="E25" s="362"/>
      <c r="F25" s="367">
        <f>F15+F18+F21+F24</f>
        <v>0</v>
      </c>
    </row>
    <row r="26" spans="1:6" x14ac:dyDescent="0.2">
      <c r="A26" s="187"/>
      <c r="B26" s="189"/>
      <c r="C26" s="137"/>
      <c r="D26" s="137"/>
      <c r="E26" s="136"/>
      <c r="F26" s="138"/>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2"/>
  <sheetViews>
    <sheetView showZeros="0" workbookViewId="0">
      <selection activeCell="C42" sqref="C42"/>
    </sheetView>
  </sheetViews>
  <sheetFormatPr defaultRowHeight="12.75" x14ac:dyDescent="0.2"/>
  <cols>
    <col min="1" max="1" width="44" customWidth="1"/>
    <col min="2" max="2" width="16.85546875" customWidth="1"/>
    <col min="3" max="3" width="15.5703125" customWidth="1"/>
  </cols>
  <sheetData>
    <row r="3" spans="1:3" x14ac:dyDescent="0.2">
      <c r="A3" s="2" t="s">
        <v>625</v>
      </c>
    </row>
    <row r="5" spans="1:3" ht="15.75" x14ac:dyDescent="0.25">
      <c r="A5" s="103" t="s">
        <v>595</v>
      </c>
    </row>
    <row r="7" spans="1:3" x14ac:dyDescent="0.2">
      <c r="A7" s="2" t="s">
        <v>613</v>
      </c>
      <c r="C7" s="1"/>
    </row>
    <row r="8" spans="1:3" x14ac:dyDescent="0.2">
      <c r="C8" s="1"/>
    </row>
    <row r="9" spans="1:3" x14ac:dyDescent="0.2">
      <c r="A9" s="2" t="s">
        <v>602</v>
      </c>
      <c r="C9" s="1"/>
    </row>
    <row r="10" spans="1:3" x14ac:dyDescent="0.2">
      <c r="A10" t="s">
        <v>603</v>
      </c>
      <c r="C10" s="1">
        <f>'JA 753'!F30</f>
        <v>0</v>
      </c>
    </row>
    <row r="11" spans="1:3" x14ac:dyDescent="0.2">
      <c r="A11" t="s">
        <v>604</v>
      </c>
      <c r="C11" s="1">
        <f>'JA 753'!F48</f>
        <v>0</v>
      </c>
    </row>
    <row r="12" spans="1:3" x14ac:dyDescent="0.2">
      <c r="A12" t="s">
        <v>605</v>
      </c>
      <c r="C12" s="1">
        <f>'JA 753'!F76</f>
        <v>0</v>
      </c>
    </row>
    <row r="13" spans="1:3" x14ac:dyDescent="0.2">
      <c r="A13" t="s">
        <v>606</v>
      </c>
      <c r="C13" s="1">
        <f>'JA 753'!F91</f>
        <v>0</v>
      </c>
    </row>
    <row r="14" spans="1:3" x14ac:dyDescent="0.2">
      <c r="A14" t="s">
        <v>607</v>
      </c>
      <c r="C14" s="1">
        <f>'JA 753'!F97</f>
        <v>0</v>
      </c>
    </row>
    <row r="15" spans="1:3" x14ac:dyDescent="0.2">
      <c r="A15" t="s">
        <v>608</v>
      </c>
      <c r="C15" s="1">
        <f>'JA 753'!F110</f>
        <v>0</v>
      </c>
    </row>
    <row r="16" spans="1:3" ht="13.5" thickBot="1" x14ac:dyDescent="0.25">
      <c r="A16" s="104" t="s">
        <v>609</v>
      </c>
      <c r="B16" s="104"/>
      <c r="C16" s="105">
        <f>'JA 753'!F123</f>
        <v>0</v>
      </c>
    </row>
    <row r="17" spans="1:3" ht="13.5" thickTop="1" x14ac:dyDescent="0.2">
      <c r="A17" s="106" t="s">
        <v>6</v>
      </c>
      <c r="C17" s="107">
        <f>C10+C11+C12+C13+C14+C15+C16</f>
        <v>0</v>
      </c>
    </row>
    <row r="18" spans="1:3" x14ac:dyDescent="0.2">
      <c r="C18" s="1"/>
    </row>
    <row r="19" spans="1:3" x14ac:dyDescent="0.2">
      <c r="A19" s="2" t="s">
        <v>610</v>
      </c>
      <c r="C19" s="1"/>
    </row>
    <row r="20" spans="1:3" ht="13.5" thickBot="1" x14ac:dyDescent="0.25">
      <c r="A20" s="104" t="s">
        <v>611</v>
      </c>
      <c r="B20" s="104"/>
      <c r="C20" s="105">
        <f>'JA 753'!F146</f>
        <v>0</v>
      </c>
    </row>
    <row r="21" spans="1:3" ht="13.5" thickTop="1" x14ac:dyDescent="0.2">
      <c r="A21" s="106" t="s">
        <v>6</v>
      </c>
      <c r="C21" s="107">
        <f>C20</f>
        <v>0</v>
      </c>
    </row>
    <row r="22" spans="1:3" x14ac:dyDescent="0.2">
      <c r="C22" s="1"/>
    </row>
    <row r="23" spans="1:3" x14ac:dyDescent="0.2">
      <c r="A23" s="2" t="s">
        <v>612</v>
      </c>
      <c r="B23" s="2"/>
      <c r="C23" s="107">
        <f>C17+C21</f>
        <v>0</v>
      </c>
    </row>
    <row r="24" spans="1:3" x14ac:dyDescent="0.2">
      <c r="C24" s="1"/>
    </row>
    <row r="25" spans="1:3" x14ac:dyDescent="0.2">
      <c r="A25" s="2" t="s">
        <v>615</v>
      </c>
      <c r="C25" s="1"/>
    </row>
    <row r="26" spans="1:3" x14ac:dyDescent="0.2">
      <c r="A26" s="2"/>
      <c r="C26" s="1"/>
    </row>
    <row r="27" spans="1:3" x14ac:dyDescent="0.2">
      <c r="A27" s="2" t="s">
        <v>602</v>
      </c>
      <c r="C27" s="1"/>
    </row>
    <row r="28" spans="1:3" x14ac:dyDescent="0.2">
      <c r="A28" s="108" t="s">
        <v>617</v>
      </c>
      <c r="C28" s="1">
        <f>'tip3 (2)'!F10</f>
        <v>0</v>
      </c>
    </row>
    <row r="29" spans="1:3" ht="13.5" thickBot="1" x14ac:dyDescent="0.25">
      <c r="A29" s="109" t="s">
        <v>616</v>
      </c>
      <c r="B29" s="104"/>
      <c r="C29" s="105">
        <f>'tip3 (2)'!F25</f>
        <v>0</v>
      </c>
    </row>
    <row r="30" spans="1:3" ht="13.5" thickTop="1" x14ac:dyDescent="0.2">
      <c r="A30" s="106" t="s">
        <v>6</v>
      </c>
      <c r="C30" s="107">
        <f>C28+C29</f>
        <v>0</v>
      </c>
    </row>
    <row r="31" spans="1:3" x14ac:dyDescent="0.2">
      <c r="C31" s="1"/>
    </row>
    <row r="32" spans="1:3" x14ac:dyDescent="0.2">
      <c r="A32" s="2" t="s">
        <v>621</v>
      </c>
      <c r="C32" s="1"/>
    </row>
    <row r="33" spans="1:3" x14ac:dyDescent="0.2">
      <c r="C33" s="1"/>
    </row>
    <row r="34" spans="1:3" x14ac:dyDescent="0.2">
      <c r="A34" s="2" t="s">
        <v>602</v>
      </c>
      <c r="C34" s="1"/>
    </row>
    <row r="35" spans="1:3" x14ac:dyDescent="0.2">
      <c r="A35" s="108" t="s">
        <v>617</v>
      </c>
      <c r="C35" s="1">
        <f>'tip5 (2)'!F11</f>
        <v>0</v>
      </c>
    </row>
    <row r="36" spans="1:3" ht="13.5" thickBot="1" x14ac:dyDescent="0.25">
      <c r="A36" s="109" t="s">
        <v>616</v>
      </c>
      <c r="B36" s="104"/>
      <c r="C36" s="105">
        <f>'tip5 (2)'!F26</f>
        <v>0</v>
      </c>
    </row>
    <row r="37" spans="1:3" ht="13.5" thickTop="1" x14ac:dyDescent="0.2">
      <c r="A37" s="106" t="s">
        <v>6</v>
      </c>
      <c r="B37" s="3"/>
      <c r="C37" s="111">
        <f>C35+C36</f>
        <v>0</v>
      </c>
    </row>
    <row r="38" spans="1:3" x14ac:dyDescent="0.2">
      <c r="A38" s="110"/>
      <c r="B38" s="110"/>
      <c r="C38" s="111"/>
    </row>
    <row r="39" spans="1:3" x14ac:dyDescent="0.2">
      <c r="A39" s="220" t="s">
        <v>640</v>
      </c>
      <c r="B39" s="110"/>
      <c r="C39" s="221">
        <f>(C10+C11+C12+C13+C14+C15+C16+C20+C28+C29+C35+C36)*0.1</f>
        <v>0</v>
      </c>
    </row>
    <row r="40" spans="1:3" x14ac:dyDescent="0.2">
      <c r="C40" s="1"/>
    </row>
    <row r="41" spans="1:3" ht="13.5" thickBot="1" x14ac:dyDescent="0.25">
      <c r="A41" s="418" t="s">
        <v>626</v>
      </c>
      <c r="B41" s="418"/>
    </row>
    <row r="42" spans="1:3" ht="13.5" thickBot="1" x14ac:dyDescent="0.25">
      <c r="A42" s="418"/>
      <c r="B42" s="418"/>
      <c r="C42" s="357">
        <f>C23+C30+C37+C39</f>
        <v>0</v>
      </c>
    </row>
  </sheetData>
  <sheetProtection password="CFB7" sheet="1" objects="1" scenarios="1"/>
  <mergeCells count="1">
    <mergeCell ref="A41:B42"/>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200"/>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809</v>
      </c>
      <c r="B3" s="103" t="s">
        <v>769</v>
      </c>
      <c r="C3" s="318"/>
      <c r="D3" s="319"/>
      <c r="E3" s="320"/>
      <c r="F3" s="321"/>
    </row>
    <row r="4" spans="1:7" s="322" customFormat="1" ht="15.75" x14ac:dyDescent="0.25">
      <c r="A4" s="317"/>
      <c r="B4" s="103" t="s">
        <v>768</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705</v>
      </c>
      <c r="D9" s="331" t="s">
        <v>83</v>
      </c>
      <c r="E9" s="247"/>
      <c r="F9" s="164">
        <f>C9*E9</f>
        <v>0</v>
      </c>
    </row>
    <row r="10" spans="1:7" x14ac:dyDescent="0.2">
      <c r="A10" s="162"/>
      <c r="B10" s="332"/>
      <c r="C10" s="330"/>
      <c r="D10" s="331"/>
      <c r="E10" s="164"/>
      <c r="F10" s="164"/>
    </row>
    <row r="11" spans="1:7" x14ac:dyDescent="0.2">
      <c r="A11" s="162">
        <f>COUNT($A$7:A9)+1</f>
        <v>2</v>
      </c>
      <c r="B11" s="329" t="s">
        <v>63</v>
      </c>
      <c r="C11" s="330"/>
      <c r="D11" s="331"/>
      <c r="E11" s="164"/>
      <c r="F11" s="164"/>
    </row>
    <row r="12" spans="1:7" ht="38.25" x14ac:dyDescent="0.2">
      <c r="A12" s="162"/>
      <c r="B12" s="248" t="s">
        <v>766</v>
      </c>
      <c r="C12" s="330"/>
      <c r="D12" s="331"/>
      <c r="E12" s="164"/>
      <c r="F12" s="164"/>
    </row>
    <row r="13" spans="1:7" x14ac:dyDescent="0.2">
      <c r="A13" s="162"/>
      <c r="B13" s="332"/>
      <c r="C13" s="330">
        <v>1</v>
      </c>
      <c r="D13" s="331" t="s">
        <v>0</v>
      </c>
      <c r="E13" s="247"/>
      <c r="F13" s="164">
        <f>C13*E13</f>
        <v>0</v>
      </c>
    </row>
    <row r="14" spans="1:7" x14ac:dyDescent="0.2">
      <c r="A14" s="162"/>
      <c r="B14" s="332"/>
      <c r="C14" s="330"/>
      <c r="D14" s="331"/>
      <c r="E14" s="164"/>
      <c r="F14" s="164"/>
    </row>
    <row r="15" spans="1:7" ht="25.5" x14ac:dyDescent="0.2">
      <c r="A15" s="162">
        <f>COUNT($A$7:A14)+1</f>
        <v>3</v>
      </c>
      <c r="B15" s="329" t="s">
        <v>392</v>
      </c>
      <c r="C15" s="330"/>
      <c r="D15" s="331"/>
      <c r="E15" s="164"/>
      <c r="F15" s="164"/>
    </row>
    <row r="16" spans="1:7" ht="63.75" x14ac:dyDescent="0.2">
      <c r="A16" s="162"/>
      <c r="B16" s="248" t="s">
        <v>765</v>
      </c>
      <c r="C16" s="330"/>
      <c r="D16" s="331"/>
      <c r="E16" s="164"/>
      <c r="F16" s="330"/>
    </row>
    <row r="17" spans="1:6" ht="14.25" x14ac:dyDescent="0.2">
      <c r="A17" s="162"/>
      <c r="B17" s="332"/>
      <c r="C17" s="330">
        <v>3</v>
      </c>
      <c r="D17" s="331" t="s">
        <v>80</v>
      </c>
      <c r="E17" s="247"/>
      <c r="F17" s="164">
        <f>C17*E17</f>
        <v>0</v>
      </c>
    </row>
    <row r="18" spans="1:6" x14ac:dyDescent="0.2">
      <c r="A18" s="162"/>
      <c r="B18" s="333"/>
      <c r="C18" s="330"/>
      <c r="D18" s="331"/>
      <c r="E18" s="164"/>
      <c r="F18" s="164"/>
    </row>
    <row r="19" spans="1:6" x14ac:dyDescent="0.2">
      <c r="A19" s="162">
        <f>COUNT($A$7:A18)+1</f>
        <v>4</v>
      </c>
      <c r="B19" s="334" t="s">
        <v>764</v>
      </c>
      <c r="C19" s="335"/>
      <c r="D19" s="336"/>
      <c r="E19" s="337"/>
      <c r="F19" s="335"/>
    </row>
    <row r="20" spans="1:6" ht="89.25" x14ac:dyDescent="0.2">
      <c r="A20" s="162"/>
      <c r="B20" s="248" t="s">
        <v>763</v>
      </c>
      <c r="C20" s="335"/>
      <c r="D20" s="336"/>
      <c r="E20" s="337"/>
      <c r="F20" s="335"/>
    </row>
    <row r="21" spans="1:6" ht="14.25" x14ac:dyDescent="0.2">
      <c r="A21" s="162"/>
      <c r="B21" s="257"/>
      <c r="C21" s="335">
        <v>5</v>
      </c>
      <c r="D21" s="336" t="s">
        <v>80</v>
      </c>
      <c r="E21" s="251"/>
      <c r="F21" s="337">
        <f>C21*E21</f>
        <v>0</v>
      </c>
    </row>
    <row r="22" spans="1:6" x14ac:dyDescent="0.2">
      <c r="A22" s="162"/>
      <c r="B22" s="332"/>
      <c r="C22" s="330"/>
      <c r="D22" s="331"/>
      <c r="E22" s="164"/>
      <c r="F22" s="330"/>
    </row>
    <row r="23" spans="1:6" x14ac:dyDescent="0.2">
      <c r="A23" s="162">
        <f>COUNT($A$7:A22)+1</f>
        <v>5</v>
      </c>
      <c r="B23" s="329" t="s">
        <v>762</v>
      </c>
      <c r="C23" s="330"/>
      <c r="D23" s="331"/>
      <c r="E23" s="164"/>
      <c r="F23" s="330"/>
    </row>
    <row r="24" spans="1:6" ht="54" customHeight="1" x14ac:dyDescent="0.2">
      <c r="A24" s="162"/>
      <c r="B24" s="248" t="s">
        <v>761</v>
      </c>
      <c r="C24" s="330"/>
      <c r="D24" s="331"/>
      <c r="E24" s="164"/>
      <c r="F24" s="330"/>
    </row>
    <row r="25" spans="1:6" ht="14.25" x14ac:dyDescent="0.2">
      <c r="A25" s="162"/>
      <c r="B25" s="332"/>
      <c r="C25" s="330">
        <v>5</v>
      </c>
      <c r="D25" s="331" t="s">
        <v>83</v>
      </c>
      <c r="E25" s="247"/>
      <c r="F25" s="164">
        <f>C25*E25</f>
        <v>0</v>
      </c>
    </row>
    <row r="26" spans="1:6" x14ac:dyDescent="0.2">
      <c r="A26" s="162"/>
      <c r="B26" s="332"/>
      <c r="C26" s="330"/>
      <c r="D26" s="331"/>
      <c r="E26" s="164"/>
      <c r="F26" s="330"/>
    </row>
    <row r="27" spans="1:6" x14ac:dyDescent="0.2">
      <c r="A27" s="162"/>
      <c r="B27" s="332"/>
      <c r="C27" s="330"/>
      <c r="D27" s="331"/>
      <c r="E27" s="164"/>
      <c r="F27" s="330"/>
    </row>
    <row r="28" spans="1:6" x14ac:dyDescent="0.2">
      <c r="A28" s="162"/>
      <c r="B28" s="332"/>
      <c r="C28" s="330"/>
      <c r="D28" s="331"/>
      <c r="E28" s="164"/>
      <c r="F28" s="330"/>
    </row>
    <row r="29" spans="1:6" x14ac:dyDescent="0.2">
      <c r="A29" s="162"/>
      <c r="B29" s="332"/>
      <c r="C29" s="330"/>
      <c r="D29" s="331"/>
      <c r="E29" s="164"/>
      <c r="F29" s="330"/>
    </row>
    <row r="30" spans="1:6" x14ac:dyDescent="0.2">
      <c r="A30" s="162"/>
      <c r="B30" s="332"/>
      <c r="C30" s="330"/>
      <c r="D30" s="331"/>
      <c r="E30" s="164"/>
      <c r="F30" s="330"/>
    </row>
    <row r="31" spans="1:6" x14ac:dyDescent="0.2">
      <c r="A31" s="162"/>
      <c r="B31" s="332"/>
      <c r="C31" s="330"/>
      <c r="D31" s="331"/>
      <c r="E31" s="164"/>
      <c r="F31" s="330"/>
    </row>
    <row r="32" spans="1:6" x14ac:dyDescent="0.2">
      <c r="A32" s="162"/>
      <c r="B32" s="332"/>
      <c r="C32" s="330"/>
      <c r="D32" s="331"/>
      <c r="E32" s="164"/>
      <c r="F32" s="330"/>
    </row>
    <row r="33" spans="1:6" ht="25.5" x14ac:dyDescent="0.2">
      <c r="A33" s="162">
        <f>COUNT($A$7:A26)+1</f>
        <v>6</v>
      </c>
      <c r="B33" s="250" t="s">
        <v>760</v>
      </c>
      <c r="C33" s="256"/>
      <c r="D33" s="255"/>
      <c r="E33" s="338"/>
      <c r="F33" s="330"/>
    </row>
    <row r="34" spans="1:6" ht="76.5" x14ac:dyDescent="0.2">
      <c r="A34" s="162"/>
      <c r="B34" s="248" t="s">
        <v>759</v>
      </c>
      <c r="C34" s="256"/>
      <c r="D34" s="255"/>
      <c r="E34" s="338"/>
      <c r="F34" s="330"/>
    </row>
    <row r="35" spans="1:6" ht="14.25" x14ac:dyDescent="0.2">
      <c r="A35" s="162"/>
      <c r="B35" s="332"/>
      <c r="C35" s="256">
        <v>20</v>
      </c>
      <c r="D35" s="255" t="s">
        <v>80</v>
      </c>
      <c r="E35" s="249"/>
      <c r="F35" s="164">
        <f>+C35*E35</f>
        <v>0</v>
      </c>
    </row>
    <row r="36" spans="1:6" x14ac:dyDescent="0.2">
      <c r="A36" s="162"/>
      <c r="B36" s="332"/>
      <c r="C36" s="330"/>
      <c r="D36" s="331"/>
      <c r="E36" s="164"/>
      <c r="F36" s="330"/>
    </row>
    <row r="37" spans="1:6" x14ac:dyDescent="0.2">
      <c r="A37" s="162">
        <f>COUNT($A$7:A36)+1</f>
        <v>7</v>
      </c>
      <c r="B37" s="250" t="s">
        <v>758</v>
      </c>
      <c r="C37" s="330"/>
      <c r="D37" s="331"/>
      <c r="E37" s="164"/>
      <c r="F37" s="330"/>
    </row>
    <row r="38" spans="1:6" ht="29.25" customHeight="1" x14ac:dyDescent="0.2">
      <c r="A38" s="162"/>
      <c r="B38" s="248" t="s">
        <v>757</v>
      </c>
      <c r="C38" s="330"/>
      <c r="D38" s="331"/>
      <c r="E38" s="164"/>
      <c r="F38" s="330"/>
    </row>
    <row r="39" spans="1:6" x14ac:dyDescent="0.2">
      <c r="A39" s="162"/>
      <c r="B39" s="332"/>
      <c r="C39" s="330">
        <v>200</v>
      </c>
      <c r="D39" s="255" t="s">
        <v>10</v>
      </c>
      <c r="E39" s="249"/>
      <c r="F39" s="164">
        <f>+C39*E39</f>
        <v>0</v>
      </c>
    </row>
    <row r="40" spans="1:6" x14ac:dyDescent="0.2">
      <c r="A40" s="162"/>
      <c r="B40" s="332"/>
      <c r="C40" s="330"/>
      <c r="D40" s="331"/>
      <c r="E40" s="164"/>
      <c r="F40" s="330"/>
    </row>
    <row r="41" spans="1:6" x14ac:dyDescent="0.2">
      <c r="A41" s="162">
        <f>COUNT($A$7:A40)+1</f>
        <v>8</v>
      </c>
      <c r="B41" s="265" t="s">
        <v>756</v>
      </c>
      <c r="C41" s="264"/>
      <c r="D41" s="263"/>
      <c r="E41" s="262"/>
      <c r="F41" s="264"/>
    </row>
    <row r="42" spans="1:6" ht="81" customHeight="1" x14ac:dyDescent="0.2">
      <c r="A42" s="162"/>
      <c r="B42" s="248" t="s">
        <v>755</v>
      </c>
      <c r="C42" s="264"/>
      <c r="D42" s="263"/>
      <c r="E42" s="262"/>
      <c r="F42" s="262"/>
    </row>
    <row r="43" spans="1:6" ht="14.25" x14ac:dyDescent="0.2">
      <c r="A43" s="162"/>
      <c r="B43" s="332"/>
      <c r="C43" s="330">
        <v>5</v>
      </c>
      <c r="D43" s="331" t="s">
        <v>83</v>
      </c>
      <c r="E43" s="247"/>
      <c r="F43" s="164">
        <f>+E43*C43</f>
        <v>0</v>
      </c>
    </row>
    <row r="44" spans="1:6" x14ac:dyDescent="0.2">
      <c r="A44" s="162"/>
      <c r="B44" s="332"/>
      <c r="C44" s="330"/>
      <c r="D44" s="331"/>
      <c r="E44" s="164"/>
      <c r="F44" s="330"/>
    </row>
    <row r="45" spans="1:6" x14ac:dyDescent="0.2">
      <c r="A45" s="162">
        <f>COUNT($A$7:A44)+1</f>
        <v>9</v>
      </c>
      <c r="B45" s="261" t="s">
        <v>754</v>
      </c>
      <c r="C45" s="330"/>
      <c r="D45" s="331"/>
      <c r="E45" s="164"/>
      <c r="F45" s="330"/>
    </row>
    <row r="46" spans="1:6" ht="76.5" x14ac:dyDescent="0.2">
      <c r="A46" s="162"/>
      <c r="B46" s="248" t="s">
        <v>753</v>
      </c>
      <c r="C46" s="330"/>
      <c r="D46" s="331"/>
      <c r="E46" s="164"/>
      <c r="F46" s="330"/>
    </row>
    <row r="47" spans="1:6" ht="14.25" x14ac:dyDescent="0.2">
      <c r="A47" s="162"/>
      <c r="B47" s="332"/>
      <c r="C47" s="330">
        <v>5</v>
      </c>
      <c r="D47" s="331" t="s">
        <v>83</v>
      </c>
      <c r="E47" s="247"/>
      <c r="F47" s="164">
        <f>+E47*C47</f>
        <v>0</v>
      </c>
    </row>
    <row r="48" spans="1:6" x14ac:dyDescent="0.2">
      <c r="A48" s="162"/>
      <c r="B48" s="332"/>
      <c r="C48" s="330"/>
      <c r="D48" s="331"/>
      <c r="E48" s="164"/>
      <c r="F48" s="164"/>
    </row>
    <row r="49" spans="1:6" x14ac:dyDescent="0.2">
      <c r="A49" s="162">
        <f>COUNT($A$7:A47)+1</f>
        <v>10</v>
      </c>
      <c r="B49" s="260" t="s">
        <v>752</v>
      </c>
      <c r="C49" s="330"/>
      <c r="D49" s="331"/>
      <c r="E49" s="164"/>
      <c r="F49" s="330"/>
    </row>
    <row r="50" spans="1:6" ht="76.5" x14ac:dyDescent="0.2">
      <c r="A50" s="162"/>
      <c r="B50" s="248" t="s">
        <v>751</v>
      </c>
      <c r="C50" s="330"/>
      <c r="D50" s="331"/>
      <c r="E50" s="164"/>
      <c r="F50" s="330"/>
    </row>
    <row r="51" spans="1:6" ht="14.25" x14ac:dyDescent="0.2">
      <c r="A51" s="162"/>
      <c r="B51" s="258"/>
      <c r="C51" s="330">
        <v>1</v>
      </c>
      <c r="D51" s="331" t="s">
        <v>83</v>
      </c>
      <c r="E51" s="247"/>
      <c r="F51" s="164">
        <f>+E51*C51</f>
        <v>0</v>
      </c>
    </row>
    <row r="52" spans="1:6" x14ac:dyDescent="0.2">
      <c r="A52" s="162"/>
      <c r="B52" s="258"/>
      <c r="C52" s="330"/>
      <c r="D52" s="331"/>
      <c r="E52" s="164"/>
      <c r="F52" s="164"/>
    </row>
    <row r="53" spans="1:6" x14ac:dyDescent="0.2">
      <c r="A53" s="162">
        <f>COUNT($A$7:A52)+1</f>
        <v>11</v>
      </c>
      <c r="B53" s="259" t="s">
        <v>750</v>
      </c>
      <c r="C53" s="330"/>
      <c r="D53" s="331"/>
      <c r="E53" s="164"/>
      <c r="F53" s="164"/>
    </row>
    <row r="54" spans="1:6" ht="76.5" x14ac:dyDescent="0.2">
      <c r="A54" s="162"/>
      <c r="B54" s="248" t="s">
        <v>749</v>
      </c>
      <c r="C54" s="330"/>
      <c r="D54" s="331"/>
      <c r="E54" s="164"/>
      <c r="F54" s="164"/>
    </row>
    <row r="55" spans="1:6" ht="14.25" x14ac:dyDescent="0.2">
      <c r="A55" s="162"/>
      <c r="B55" s="258"/>
      <c r="C55" s="330">
        <v>1</v>
      </c>
      <c r="D55" s="331" t="s">
        <v>83</v>
      </c>
      <c r="E55" s="247"/>
      <c r="F55" s="164">
        <f>+E55*C55</f>
        <v>0</v>
      </c>
    </row>
    <row r="56" spans="1:6" x14ac:dyDescent="0.2">
      <c r="A56" s="162"/>
      <c r="B56" s="332"/>
      <c r="C56" s="330"/>
      <c r="D56" s="331"/>
      <c r="E56" s="164"/>
      <c r="F56" s="330"/>
    </row>
    <row r="57" spans="1:6" x14ac:dyDescent="0.2">
      <c r="A57" s="162">
        <f>COUNT($A$7:A56)+1</f>
        <v>12</v>
      </c>
      <c r="B57" s="253" t="s">
        <v>748</v>
      </c>
      <c r="C57" s="330"/>
      <c r="D57" s="331"/>
      <c r="E57" s="164"/>
      <c r="F57" s="164"/>
    </row>
    <row r="58" spans="1:6" ht="89.25" x14ac:dyDescent="0.2">
      <c r="A58" s="162"/>
      <c r="B58" s="248" t="s">
        <v>747</v>
      </c>
      <c r="C58" s="330"/>
      <c r="D58" s="331"/>
      <c r="E58" s="164"/>
      <c r="F58" s="164"/>
    </row>
    <row r="59" spans="1:6" ht="14.25" x14ac:dyDescent="0.2">
      <c r="A59" s="162"/>
      <c r="B59" s="332"/>
      <c r="C59" s="330">
        <v>350</v>
      </c>
      <c r="D59" s="331" t="s">
        <v>80</v>
      </c>
      <c r="E59" s="247"/>
      <c r="F59" s="164">
        <f>C59*E59</f>
        <v>0</v>
      </c>
    </row>
    <row r="60" spans="1:6" x14ac:dyDescent="0.2">
      <c r="A60" s="162"/>
      <c r="B60" s="332"/>
      <c r="C60" s="330"/>
      <c r="D60" s="331"/>
      <c r="E60" s="164"/>
      <c r="F60" s="164"/>
    </row>
    <row r="61" spans="1:6" x14ac:dyDescent="0.2">
      <c r="A61" s="162">
        <f>COUNT($A$7:A60)+1</f>
        <v>13</v>
      </c>
      <c r="B61" s="329" t="s">
        <v>746</v>
      </c>
      <c r="C61" s="330"/>
      <c r="D61" s="331"/>
      <c r="E61" s="164"/>
      <c r="F61" s="330"/>
    </row>
    <row r="62" spans="1:6" ht="51" x14ac:dyDescent="0.2">
      <c r="B62" s="248" t="s">
        <v>745</v>
      </c>
      <c r="C62" s="330"/>
      <c r="D62" s="331"/>
      <c r="E62" s="164"/>
      <c r="F62" s="330"/>
    </row>
    <row r="63" spans="1:6" ht="14.25" x14ac:dyDescent="0.2">
      <c r="B63" s="332"/>
      <c r="C63" s="330">
        <v>10</v>
      </c>
      <c r="D63" s="331" t="s">
        <v>80</v>
      </c>
      <c r="E63" s="247"/>
      <c r="F63" s="164">
        <f>C63*E63</f>
        <v>0</v>
      </c>
    </row>
    <row r="64" spans="1:6" x14ac:dyDescent="0.2">
      <c r="B64" s="332"/>
      <c r="C64" s="330"/>
      <c r="D64" s="331"/>
      <c r="E64" s="164"/>
      <c r="F64" s="330"/>
    </row>
    <row r="65" spans="1:6" x14ac:dyDescent="0.2">
      <c r="A65" s="162">
        <f>COUNT($A$7:A64)+1</f>
        <v>14</v>
      </c>
      <c r="B65" s="340" t="s">
        <v>744</v>
      </c>
      <c r="C65" s="330"/>
      <c r="D65" s="331"/>
      <c r="E65" s="164"/>
      <c r="F65" s="164"/>
    </row>
    <row r="66" spans="1:6" ht="38.25" x14ac:dyDescent="0.2">
      <c r="B66" s="248" t="s">
        <v>743</v>
      </c>
      <c r="C66" s="330"/>
      <c r="D66" s="331"/>
      <c r="E66" s="164"/>
      <c r="F66" s="164"/>
    </row>
    <row r="67" spans="1:6" x14ac:dyDescent="0.2">
      <c r="B67" s="341"/>
      <c r="C67" s="330">
        <v>1</v>
      </c>
      <c r="D67" s="331" t="s">
        <v>0</v>
      </c>
      <c r="E67" s="247"/>
      <c r="F67" s="164">
        <f>+E67*C67</f>
        <v>0</v>
      </c>
    </row>
    <row r="68" spans="1:6" x14ac:dyDescent="0.2">
      <c r="B68" s="332"/>
      <c r="C68" s="330"/>
      <c r="D68" s="331"/>
      <c r="E68" s="164"/>
      <c r="F68" s="330"/>
    </row>
    <row r="69" spans="1:6" x14ac:dyDescent="0.2">
      <c r="A69" s="162">
        <f>COUNT($A$7:A68)+1</f>
        <v>15</v>
      </c>
      <c r="B69" s="329" t="s">
        <v>742</v>
      </c>
      <c r="C69" s="330"/>
      <c r="D69" s="331"/>
      <c r="E69" s="164"/>
      <c r="F69" s="330"/>
    </row>
    <row r="70" spans="1:6" ht="51" x14ac:dyDescent="0.2">
      <c r="B70" s="248" t="s">
        <v>741</v>
      </c>
      <c r="C70" s="330"/>
      <c r="D70" s="331"/>
      <c r="E70" s="164"/>
      <c r="F70" s="330"/>
    </row>
    <row r="71" spans="1:6" ht="14.25" x14ac:dyDescent="0.2">
      <c r="B71" s="332"/>
      <c r="C71" s="330">
        <v>45</v>
      </c>
      <c r="D71" s="331" t="s">
        <v>80</v>
      </c>
      <c r="E71" s="247"/>
      <c r="F71" s="164">
        <f>C71*E71</f>
        <v>0</v>
      </c>
    </row>
    <row r="72" spans="1:6" x14ac:dyDescent="0.2">
      <c r="B72" s="332"/>
      <c r="C72" s="330"/>
      <c r="D72" s="331"/>
      <c r="E72" s="164"/>
      <c r="F72" s="330"/>
    </row>
    <row r="73" spans="1:6" x14ac:dyDescent="0.2">
      <c r="A73" s="162">
        <f>COUNT($A$7:A72)+1</f>
        <v>16</v>
      </c>
      <c r="B73" s="329" t="s">
        <v>740</v>
      </c>
      <c r="C73" s="330"/>
      <c r="D73" s="331"/>
      <c r="E73" s="164"/>
      <c r="F73" s="330"/>
    </row>
    <row r="74" spans="1:6" ht="38.25" customHeight="1" x14ac:dyDescent="0.2">
      <c r="B74" s="248" t="s">
        <v>739</v>
      </c>
      <c r="C74" s="330"/>
      <c r="D74" s="331"/>
      <c r="E74" s="164"/>
      <c r="F74" s="330"/>
    </row>
    <row r="75" spans="1:6" ht="14.25" x14ac:dyDescent="0.2">
      <c r="B75" s="332"/>
      <c r="C75" s="330">
        <v>2400</v>
      </c>
      <c r="D75" s="331" t="s">
        <v>80</v>
      </c>
      <c r="E75" s="247"/>
      <c r="F75" s="164">
        <f>C75*E75</f>
        <v>0</v>
      </c>
    </row>
    <row r="76" spans="1:6" x14ac:dyDescent="0.2">
      <c r="B76" s="332"/>
      <c r="C76" s="330"/>
      <c r="D76" s="331"/>
      <c r="E76" s="164"/>
      <c r="F76" s="330"/>
    </row>
    <row r="77" spans="1:6" x14ac:dyDescent="0.2">
      <c r="A77" s="162">
        <f>COUNT($A$7:A76)+1</f>
        <v>17</v>
      </c>
      <c r="B77" s="329" t="s">
        <v>738</v>
      </c>
      <c r="C77" s="330"/>
      <c r="D77" s="331"/>
      <c r="E77" s="164"/>
      <c r="F77" s="330"/>
    </row>
    <row r="78" spans="1:6" ht="76.5" x14ac:dyDescent="0.2">
      <c r="B78" s="248" t="s">
        <v>737</v>
      </c>
      <c r="C78" s="330"/>
      <c r="D78" s="331"/>
      <c r="E78" s="164"/>
      <c r="F78" s="330"/>
    </row>
    <row r="79" spans="1:6" ht="14.25" x14ac:dyDescent="0.2">
      <c r="B79" s="248" t="s">
        <v>736</v>
      </c>
      <c r="C79" s="330">
        <v>250</v>
      </c>
      <c r="D79" s="331" t="s">
        <v>80</v>
      </c>
      <c r="E79" s="247"/>
      <c r="F79" s="164">
        <f>C79*E79</f>
        <v>0</v>
      </c>
    </row>
    <row r="80" spans="1:6" x14ac:dyDescent="0.2">
      <c r="B80" s="332"/>
      <c r="C80" s="330"/>
      <c r="D80" s="331"/>
      <c r="E80" s="164"/>
      <c r="F80" s="330"/>
    </row>
    <row r="81" spans="1:6" x14ac:dyDescent="0.2">
      <c r="A81" s="162">
        <f>COUNT($A$7:A80)+1</f>
        <v>18</v>
      </c>
      <c r="B81" s="334" t="s">
        <v>735</v>
      </c>
      <c r="C81" s="335"/>
      <c r="D81" s="336"/>
      <c r="E81" s="164"/>
      <c r="F81" s="337"/>
    </row>
    <row r="82" spans="1:6" ht="51" x14ac:dyDescent="0.2">
      <c r="B82" s="248" t="s">
        <v>734</v>
      </c>
      <c r="C82" s="335"/>
      <c r="D82" s="336"/>
      <c r="E82" s="164"/>
      <c r="F82" s="337"/>
    </row>
    <row r="83" spans="1:6" x14ac:dyDescent="0.2">
      <c r="B83" s="257"/>
      <c r="C83" s="335">
        <v>40</v>
      </c>
      <c r="D83" s="331" t="s">
        <v>7</v>
      </c>
      <c r="E83" s="247"/>
      <c r="F83" s="337">
        <f>C83*E83</f>
        <v>0</v>
      </c>
    </row>
    <row r="84" spans="1:6" x14ac:dyDescent="0.2">
      <c r="B84" s="257"/>
      <c r="C84" s="335"/>
      <c r="D84" s="336"/>
      <c r="E84" s="164"/>
      <c r="F84" s="337"/>
    </row>
    <row r="85" spans="1:6" x14ac:dyDescent="0.2">
      <c r="A85" s="162">
        <f>COUNT($A$7:A84)+1</f>
        <v>19</v>
      </c>
      <c r="B85" s="334" t="s">
        <v>733</v>
      </c>
      <c r="C85" s="335"/>
      <c r="D85" s="336"/>
      <c r="E85" s="164"/>
      <c r="F85" s="337"/>
    </row>
    <row r="86" spans="1:6" ht="38.25" x14ac:dyDescent="0.2">
      <c r="B86" s="248" t="s">
        <v>732</v>
      </c>
      <c r="C86" s="335"/>
      <c r="D86" s="336"/>
      <c r="E86" s="164"/>
      <c r="F86" s="337"/>
    </row>
    <row r="87" spans="1:6" ht="14.25" x14ac:dyDescent="0.2">
      <c r="B87" s="257"/>
      <c r="C87" s="335">
        <v>400</v>
      </c>
      <c r="D87" s="331" t="s">
        <v>83</v>
      </c>
      <c r="E87" s="247"/>
      <c r="F87" s="337">
        <f>C87*E87</f>
        <v>0</v>
      </c>
    </row>
    <row r="88" spans="1:6" x14ac:dyDescent="0.2">
      <c r="B88" s="257"/>
      <c r="C88" s="335"/>
      <c r="D88" s="336"/>
      <c r="E88" s="337"/>
      <c r="F88" s="335"/>
    </row>
    <row r="89" spans="1:6" x14ac:dyDescent="0.2">
      <c r="A89" s="162">
        <f>COUNT($A$7:A88)+1</f>
        <v>20</v>
      </c>
      <c r="B89" s="334" t="s">
        <v>353</v>
      </c>
      <c r="C89" s="335"/>
      <c r="D89" s="336"/>
      <c r="E89" s="337"/>
      <c r="F89" s="335"/>
    </row>
    <row r="90" spans="1:6" ht="89.25" x14ac:dyDescent="0.2">
      <c r="B90" s="248" t="s">
        <v>728</v>
      </c>
      <c r="C90" s="335"/>
      <c r="D90" s="336"/>
      <c r="E90" s="337"/>
      <c r="F90" s="335"/>
    </row>
    <row r="91" spans="1:6" x14ac:dyDescent="0.2">
      <c r="B91" s="334" t="s">
        <v>731</v>
      </c>
      <c r="C91" s="335"/>
      <c r="D91" s="336"/>
      <c r="E91" s="337"/>
      <c r="F91" s="335"/>
    </row>
    <row r="92" spans="1:6" ht="25.5" x14ac:dyDescent="0.2">
      <c r="B92" s="257" t="s">
        <v>730</v>
      </c>
      <c r="C92" s="256">
        <v>2650</v>
      </c>
      <c r="D92" s="255" t="s">
        <v>80</v>
      </c>
      <c r="E92" s="249"/>
      <c r="F92" s="342">
        <f>C92*E92</f>
        <v>0</v>
      </c>
    </row>
    <row r="93" spans="1:6" ht="25.5" x14ac:dyDescent="0.2">
      <c r="B93" s="257" t="s">
        <v>725</v>
      </c>
      <c r="C93" s="256">
        <v>2650</v>
      </c>
      <c r="D93" s="255" t="s">
        <v>80</v>
      </c>
      <c r="E93" s="249"/>
      <c r="F93" s="342">
        <f>C93*E93</f>
        <v>0</v>
      </c>
    </row>
    <row r="94" spans="1:6" x14ac:dyDescent="0.2">
      <c r="B94" s="257"/>
      <c r="C94" s="335"/>
      <c r="D94" s="336"/>
      <c r="E94" s="337"/>
      <c r="F94" s="335"/>
    </row>
    <row r="95" spans="1:6" ht="25.5" x14ac:dyDescent="0.2">
      <c r="A95" s="162">
        <f>COUNT($A$7:A94)+1</f>
        <v>21</v>
      </c>
      <c r="B95" s="334" t="s">
        <v>729</v>
      </c>
      <c r="C95" s="335"/>
      <c r="D95" s="336"/>
      <c r="E95" s="337"/>
      <c r="F95" s="335"/>
    </row>
    <row r="96" spans="1:6" ht="89.25" x14ac:dyDescent="0.2">
      <c r="B96" s="248" t="s">
        <v>728</v>
      </c>
      <c r="C96" s="335"/>
      <c r="D96" s="336"/>
      <c r="E96" s="337"/>
      <c r="F96" s="335"/>
    </row>
    <row r="97" spans="1:6" x14ac:dyDescent="0.2">
      <c r="B97" s="334" t="s">
        <v>727</v>
      </c>
      <c r="C97" s="335"/>
      <c r="D97" s="336"/>
      <c r="E97" s="337"/>
      <c r="F97" s="335"/>
    </row>
    <row r="98" spans="1:6" ht="25.5" x14ac:dyDescent="0.2">
      <c r="B98" s="257" t="s">
        <v>726</v>
      </c>
      <c r="C98" s="256">
        <v>45</v>
      </c>
      <c r="D98" s="255" t="s">
        <v>80</v>
      </c>
      <c r="E98" s="249"/>
      <c r="F98" s="342">
        <f>C98*E98</f>
        <v>0</v>
      </c>
    </row>
    <row r="99" spans="1:6" ht="25.5" x14ac:dyDescent="0.2">
      <c r="B99" s="257" t="s">
        <v>725</v>
      </c>
      <c r="C99" s="256">
        <v>45</v>
      </c>
      <c r="D99" s="255" t="s">
        <v>80</v>
      </c>
      <c r="E99" s="249"/>
      <c r="F99" s="342">
        <f>C99*E99</f>
        <v>0</v>
      </c>
    </row>
    <row r="100" spans="1:6" x14ac:dyDescent="0.2">
      <c r="B100" s="257"/>
      <c r="C100" s="256"/>
      <c r="D100" s="255"/>
      <c r="E100" s="338"/>
      <c r="F100" s="342"/>
    </row>
    <row r="101" spans="1:6" x14ac:dyDescent="0.2">
      <c r="A101" s="162">
        <f>COUNT($A$7:A100)+1</f>
        <v>22</v>
      </c>
      <c r="B101" s="334" t="s">
        <v>724</v>
      </c>
      <c r="C101" s="335"/>
      <c r="D101" s="336"/>
      <c r="E101" s="337"/>
      <c r="F101" s="335"/>
    </row>
    <row r="102" spans="1:6" ht="76.5" customHeight="1" x14ac:dyDescent="0.2">
      <c r="B102" s="248" t="s">
        <v>723</v>
      </c>
      <c r="C102" s="335"/>
      <c r="D102" s="336"/>
      <c r="E102" s="337"/>
      <c r="F102" s="335"/>
    </row>
    <row r="103" spans="1:6" ht="14.25" x14ac:dyDescent="0.2">
      <c r="B103" s="343"/>
      <c r="C103" s="335">
        <v>500</v>
      </c>
      <c r="D103" s="255" t="s">
        <v>80</v>
      </c>
      <c r="E103" s="251"/>
      <c r="F103" s="342">
        <f>+E103*C103</f>
        <v>0</v>
      </c>
    </row>
    <row r="104" spans="1:6" x14ac:dyDescent="0.2">
      <c r="B104" s="257"/>
      <c r="C104" s="335"/>
      <c r="D104" s="336"/>
      <c r="E104" s="337"/>
      <c r="F104" s="342"/>
    </row>
    <row r="105" spans="1:6" x14ac:dyDescent="0.2">
      <c r="A105" s="162">
        <f>COUNT($A$7:A104)+1</f>
        <v>23</v>
      </c>
      <c r="B105" s="329" t="s">
        <v>81</v>
      </c>
      <c r="C105" s="330"/>
      <c r="D105" s="331"/>
      <c r="E105" s="164"/>
      <c r="F105" s="164"/>
    </row>
    <row r="106" spans="1:6" ht="63.75" x14ac:dyDescent="0.2">
      <c r="B106" s="248" t="s">
        <v>722</v>
      </c>
      <c r="C106" s="330"/>
      <c r="D106" s="331"/>
      <c r="E106" s="164"/>
      <c r="F106" s="330"/>
    </row>
    <row r="107" spans="1:6" ht="14.25" x14ac:dyDescent="0.2">
      <c r="B107" s="332"/>
      <c r="C107" s="330">
        <v>400</v>
      </c>
      <c r="D107" s="331" t="s">
        <v>83</v>
      </c>
      <c r="E107" s="247"/>
      <c r="F107" s="164">
        <f>C107*E107</f>
        <v>0</v>
      </c>
    </row>
    <row r="108" spans="1:6" x14ac:dyDescent="0.2">
      <c r="B108" s="332"/>
      <c r="C108" s="330"/>
      <c r="D108" s="331"/>
      <c r="E108" s="164"/>
      <c r="F108" s="164"/>
    </row>
    <row r="109" spans="1:6" x14ac:dyDescent="0.2">
      <c r="A109" s="162">
        <f>COUNT($A$7:A108)+1</f>
        <v>24</v>
      </c>
      <c r="B109" s="329" t="s">
        <v>721</v>
      </c>
      <c r="C109" s="330"/>
      <c r="D109" s="331"/>
      <c r="E109" s="164"/>
      <c r="F109" s="164"/>
    </row>
    <row r="110" spans="1:6" ht="76.5" x14ac:dyDescent="0.2">
      <c r="B110" s="248" t="s">
        <v>720</v>
      </c>
      <c r="C110" s="330"/>
      <c r="D110" s="331"/>
      <c r="E110" s="164"/>
      <c r="F110" s="330"/>
    </row>
    <row r="111" spans="1:6" ht="14.25" x14ac:dyDescent="0.2">
      <c r="B111" s="332"/>
      <c r="C111" s="330">
        <v>30</v>
      </c>
      <c r="D111" s="331" t="s">
        <v>83</v>
      </c>
      <c r="E111" s="247"/>
      <c r="F111" s="164">
        <f>C111*E111</f>
        <v>0</v>
      </c>
    </row>
    <row r="112" spans="1:6" x14ac:dyDescent="0.2">
      <c r="B112" s="332"/>
      <c r="C112" s="330"/>
      <c r="D112" s="331"/>
      <c r="E112" s="164"/>
      <c r="F112" s="164"/>
    </row>
    <row r="113" spans="1:6" x14ac:dyDescent="0.2">
      <c r="A113" s="162">
        <f>COUNT($A$7:A112)+1</f>
        <v>25</v>
      </c>
      <c r="B113" s="254" t="s">
        <v>719</v>
      </c>
      <c r="C113" s="330"/>
      <c r="D113" s="331"/>
      <c r="E113" s="164"/>
      <c r="F113" s="164"/>
    </row>
    <row r="114" spans="1:6" ht="51" x14ac:dyDescent="0.2">
      <c r="B114" s="248" t="s">
        <v>718</v>
      </c>
      <c r="C114" s="330"/>
      <c r="D114" s="331"/>
      <c r="E114" s="164"/>
      <c r="F114" s="164"/>
    </row>
    <row r="115" spans="1:6" x14ac:dyDescent="0.2">
      <c r="B115" s="124"/>
      <c r="C115" s="330">
        <v>5</v>
      </c>
      <c r="D115" s="331" t="s">
        <v>0</v>
      </c>
      <c r="E115" s="247"/>
      <c r="F115" s="164">
        <f>C115*E115</f>
        <v>0</v>
      </c>
    </row>
    <row r="116" spans="1:6" x14ac:dyDescent="0.2">
      <c r="B116" s="124"/>
      <c r="C116" s="330"/>
      <c r="D116" s="331"/>
      <c r="E116" s="164"/>
      <c r="F116" s="164"/>
    </row>
    <row r="117" spans="1:6" x14ac:dyDescent="0.2">
      <c r="A117" s="162">
        <f>COUNT($A$7:A116)+1</f>
        <v>26</v>
      </c>
      <c r="B117" s="253" t="s">
        <v>717</v>
      </c>
      <c r="C117" s="330"/>
      <c r="D117" s="331"/>
      <c r="E117" s="164"/>
      <c r="F117" s="164"/>
    </row>
    <row r="118" spans="1:6" ht="38.25" x14ac:dyDescent="0.2">
      <c r="B118" s="252" t="s">
        <v>716</v>
      </c>
      <c r="C118" s="330"/>
      <c r="D118" s="331"/>
      <c r="E118" s="164"/>
      <c r="F118" s="164"/>
    </row>
    <row r="119" spans="1:6" x14ac:dyDescent="0.2">
      <c r="B119" s="124"/>
      <c r="C119" s="330">
        <v>5</v>
      </c>
      <c r="D119" s="331" t="s">
        <v>0</v>
      </c>
      <c r="E119" s="247"/>
      <c r="F119" s="164">
        <f>C119*E119</f>
        <v>0</v>
      </c>
    </row>
    <row r="120" spans="1:6" x14ac:dyDescent="0.2">
      <c r="B120" s="124"/>
      <c r="C120" s="330"/>
      <c r="D120" s="331"/>
      <c r="E120" s="164"/>
      <c r="F120" s="164"/>
    </row>
    <row r="121" spans="1:6" x14ac:dyDescent="0.2">
      <c r="A121" s="162">
        <f>COUNT($A$7:A120)+1</f>
        <v>27</v>
      </c>
      <c r="B121" s="329" t="s">
        <v>378</v>
      </c>
      <c r="C121" s="330"/>
      <c r="D121" s="331"/>
      <c r="E121" s="164"/>
      <c r="F121" s="164"/>
    </row>
    <row r="122" spans="1:6" ht="25.5" x14ac:dyDescent="0.2">
      <c r="B122" s="248" t="s">
        <v>379</v>
      </c>
      <c r="C122" s="330"/>
      <c r="D122" s="331"/>
      <c r="E122" s="164"/>
      <c r="F122" s="330"/>
    </row>
    <row r="123" spans="1:6" ht="14.25" x14ac:dyDescent="0.2">
      <c r="B123" s="332"/>
      <c r="C123" s="330">
        <v>635</v>
      </c>
      <c r="D123" s="331" t="s">
        <v>80</v>
      </c>
      <c r="E123" s="247"/>
      <c r="F123" s="164">
        <f>C123*E123</f>
        <v>0</v>
      </c>
    </row>
    <row r="124" spans="1:6" x14ac:dyDescent="0.2">
      <c r="B124" s="332"/>
      <c r="C124" s="330"/>
      <c r="D124" s="331"/>
      <c r="E124" s="164"/>
      <c r="F124" s="164"/>
    </row>
    <row r="125" spans="1:6" x14ac:dyDescent="0.2">
      <c r="A125" s="162">
        <f>COUNT($A$7:A124)+1</f>
        <v>28</v>
      </c>
      <c r="B125" s="344" t="s">
        <v>715</v>
      </c>
      <c r="C125" s="335"/>
      <c r="D125" s="336"/>
      <c r="E125" s="337"/>
      <c r="F125" s="335"/>
    </row>
    <row r="126" spans="1:6" ht="38.25" x14ac:dyDescent="0.2">
      <c r="B126" s="248" t="s">
        <v>714</v>
      </c>
      <c r="C126" s="335"/>
      <c r="D126" s="336"/>
      <c r="E126" s="337"/>
      <c r="F126" s="335"/>
    </row>
    <row r="127" spans="1:6" ht="14.25" x14ac:dyDescent="0.2">
      <c r="B127" s="257" t="s">
        <v>713</v>
      </c>
      <c r="C127" s="335">
        <v>1000</v>
      </c>
      <c r="D127" s="336" t="s">
        <v>73</v>
      </c>
      <c r="E127" s="251"/>
      <c r="F127" s="337">
        <f>C127*E127</f>
        <v>0</v>
      </c>
    </row>
    <row r="128" spans="1:6" ht="14.25" x14ac:dyDescent="0.2">
      <c r="B128" s="257" t="s">
        <v>712</v>
      </c>
      <c r="C128" s="335">
        <v>260</v>
      </c>
      <c r="D128" s="336" t="s">
        <v>73</v>
      </c>
      <c r="E128" s="251"/>
      <c r="F128" s="337">
        <f>C128*E128</f>
        <v>0</v>
      </c>
    </row>
    <row r="129" spans="1:6" x14ac:dyDescent="0.2">
      <c r="B129" s="257"/>
      <c r="C129" s="335"/>
      <c r="D129" s="336"/>
      <c r="E129" s="337"/>
      <c r="F129" s="337"/>
    </row>
    <row r="130" spans="1:6" x14ac:dyDescent="0.2">
      <c r="A130" s="162">
        <f>COUNT($A$7:A129)+1</f>
        <v>29</v>
      </c>
      <c r="B130" s="329" t="s">
        <v>437</v>
      </c>
      <c r="C130" s="335"/>
      <c r="D130" s="336"/>
      <c r="E130" s="337"/>
      <c r="F130" s="337"/>
    </row>
    <row r="131" spans="1:6" ht="76.5" x14ac:dyDescent="0.2">
      <c r="B131" s="248" t="s">
        <v>711</v>
      </c>
      <c r="C131" s="335"/>
      <c r="D131" s="336"/>
      <c r="E131" s="337"/>
      <c r="F131" s="337"/>
    </row>
    <row r="132" spans="1:6" ht="14.25" x14ac:dyDescent="0.2">
      <c r="B132" s="257"/>
      <c r="C132" s="335">
        <v>300</v>
      </c>
      <c r="D132" s="331" t="s">
        <v>73</v>
      </c>
      <c r="E132" s="247"/>
      <c r="F132" s="164">
        <f>C132*E132</f>
        <v>0</v>
      </c>
    </row>
    <row r="133" spans="1:6" x14ac:dyDescent="0.2">
      <c r="B133" s="248"/>
      <c r="C133" s="335"/>
      <c r="D133" s="331"/>
      <c r="E133" s="164"/>
      <c r="F133" s="164"/>
    </row>
    <row r="134" spans="1:6" x14ac:dyDescent="0.2">
      <c r="A134" s="162">
        <f>COUNT($A$7:A133)+1</f>
        <v>30</v>
      </c>
      <c r="B134" s="329" t="s">
        <v>441</v>
      </c>
      <c r="C134" s="335"/>
      <c r="D134" s="336"/>
      <c r="E134" s="337"/>
      <c r="F134" s="337"/>
    </row>
    <row r="135" spans="1:6" ht="63.75" x14ac:dyDescent="0.2">
      <c r="B135" s="248" t="s">
        <v>710</v>
      </c>
      <c r="C135" s="335"/>
      <c r="D135" s="336"/>
      <c r="E135" s="337"/>
      <c r="F135" s="337"/>
    </row>
    <row r="136" spans="1:6" ht="14.25" x14ac:dyDescent="0.2">
      <c r="B136" s="257"/>
      <c r="C136" s="335">
        <v>100</v>
      </c>
      <c r="D136" s="331" t="s">
        <v>73</v>
      </c>
      <c r="E136" s="247"/>
      <c r="F136" s="164">
        <f>C136*E136</f>
        <v>0</v>
      </c>
    </row>
    <row r="137" spans="1:6" x14ac:dyDescent="0.2">
      <c r="B137" s="257"/>
      <c r="C137" s="335"/>
      <c r="D137" s="336"/>
      <c r="E137" s="337"/>
      <c r="F137" s="337"/>
    </row>
    <row r="138" spans="1:6" x14ac:dyDescent="0.2">
      <c r="A138" s="162">
        <f>COUNT($A$7:A137)+1</f>
        <v>31</v>
      </c>
      <c r="B138" s="329" t="s">
        <v>709</v>
      </c>
      <c r="C138" s="330"/>
      <c r="D138" s="331"/>
      <c r="E138" s="164"/>
      <c r="F138" s="164"/>
    </row>
    <row r="139" spans="1:6" ht="76.5" x14ac:dyDescent="0.2">
      <c r="B139" s="248" t="s">
        <v>708</v>
      </c>
      <c r="C139" s="330"/>
      <c r="D139" s="331"/>
      <c r="E139" s="164"/>
      <c r="F139" s="164"/>
    </row>
    <row r="140" spans="1:6" ht="14.25" x14ac:dyDescent="0.2">
      <c r="B140" s="332"/>
      <c r="C140" s="330">
        <v>385</v>
      </c>
      <c r="D140" s="331" t="s">
        <v>73</v>
      </c>
      <c r="E140" s="247"/>
      <c r="F140" s="164">
        <f>C140*E140</f>
        <v>0</v>
      </c>
    </row>
    <row r="141" spans="1:6" x14ac:dyDescent="0.2">
      <c r="B141" s="257"/>
      <c r="C141" s="335"/>
      <c r="D141" s="336"/>
      <c r="E141" s="337"/>
      <c r="F141" s="337"/>
    </row>
    <row r="142" spans="1:6" x14ac:dyDescent="0.2">
      <c r="A142" s="162">
        <f>COUNT($A$7:A141)+1</f>
        <v>32</v>
      </c>
      <c r="B142" s="329" t="s">
        <v>707</v>
      </c>
      <c r="C142" s="330"/>
      <c r="D142" s="331"/>
      <c r="E142" s="164"/>
      <c r="F142" s="330"/>
    </row>
    <row r="143" spans="1:6" ht="63.75" x14ac:dyDescent="0.2">
      <c r="B143" s="248" t="s">
        <v>706</v>
      </c>
      <c r="C143" s="330"/>
      <c r="D143" s="331"/>
      <c r="E143" s="164"/>
      <c r="F143" s="330"/>
    </row>
    <row r="144" spans="1:6" ht="14.25" x14ac:dyDescent="0.2">
      <c r="B144" s="332"/>
      <c r="C144" s="330">
        <v>470</v>
      </c>
      <c r="D144" s="331" t="s">
        <v>73</v>
      </c>
      <c r="E144" s="247"/>
      <c r="F144" s="164">
        <f>C144*E144</f>
        <v>0</v>
      </c>
    </row>
    <row r="145" spans="1:6" x14ac:dyDescent="0.2">
      <c r="B145" s="332"/>
      <c r="C145" s="330"/>
      <c r="D145" s="331"/>
      <c r="E145" s="164"/>
      <c r="F145" s="164"/>
    </row>
    <row r="146" spans="1:6" x14ac:dyDescent="0.2">
      <c r="A146" s="162">
        <f>COUNT($A$7:A145)+1</f>
        <v>33</v>
      </c>
      <c r="B146" s="329" t="s">
        <v>380</v>
      </c>
      <c r="C146" s="330"/>
      <c r="D146" s="331"/>
      <c r="E146" s="164"/>
      <c r="F146" s="164"/>
    </row>
    <row r="147" spans="1:6" ht="38.25" x14ac:dyDescent="0.2">
      <c r="B147" s="248" t="s">
        <v>705</v>
      </c>
      <c r="C147" s="330"/>
      <c r="D147" s="331"/>
      <c r="E147" s="164"/>
      <c r="F147" s="330"/>
    </row>
    <row r="148" spans="1:6" ht="14.25" x14ac:dyDescent="0.2">
      <c r="B148" s="332"/>
      <c r="C148" s="330">
        <v>1500</v>
      </c>
      <c r="D148" s="331" t="s">
        <v>73</v>
      </c>
      <c r="E148" s="247"/>
      <c r="F148" s="164">
        <f>C148*E148</f>
        <v>0</v>
      </c>
    </row>
    <row r="149" spans="1:6" x14ac:dyDescent="0.2">
      <c r="B149" s="332"/>
      <c r="C149" s="330"/>
      <c r="D149" s="331"/>
      <c r="E149" s="164"/>
      <c r="F149" s="164"/>
    </row>
    <row r="150" spans="1:6" x14ac:dyDescent="0.2">
      <c r="A150" s="162">
        <f>COUNT($A$7:A149)+1</f>
        <v>34</v>
      </c>
      <c r="B150" s="329" t="s">
        <v>445</v>
      </c>
      <c r="C150" s="330"/>
      <c r="D150" s="331"/>
      <c r="E150" s="164"/>
      <c r="F150" s="164"/>
    </row>
    <row r="151" spans="1:6" ht="38.25" x14ac:dyDescent="0.2">
      <c r="B151" s="248" t="s">
        <v>704</v>
      </c>
      <c r="C151" s="330"/>
      <c r="D151" s="331"/>
      <c r="E151" s="164"/>
      <c r="F151" s="330"/>
    </row>
    <row r="152" spans="1:6" ht="14.25" x14ac:dyDescent="0.2">
      <c r="B152" s="332"/>
      <c r="C152" s="330">
        <v>705</v>
      </c>
      <c r="D152" s="331" t="s">
        <v>83</v>
      </c>
      <c r="E152" s="247"/>
      <c r="F152" s="164">
        <f>C152*E152</f>
        <v>0</v>
      </c>
    </row>
    <row r="153" spans="1:6" x14ac:dyDescent="0.2">
      <c r="B153" s="332"/>
      <c r="C153" s="330"/>
      <c r="D153" s="331"/>
      <c r="E153" s="164"/>
      <c r="F153" s="164"/>
    </row>
    <row r="154" spans="1:6" x14ac:dyDescent="0.2">
      <c r="A154" s="162">
        <f>COUNT($A$7:A153)+1</f>
        <v>35</v>
      </c>
      <c r="B154" s="329" t="s">
        <v>448</v>
      </c>
      <c r="C154" s="330"/>
      <c r="D154" s="331"/>
      <c r="E154" s="164"/>
      <c r="F154" s="330"/>
    </row>
    <row r="155" spans="1:6" ht="38.25" x14ac:dyDescent="0.2">
      <c r="B155" s="248" t="s">
        <v>703</v>
      </c>
      <c r="C155" s="330"/>
      <c r="D155" s="331"/>
      <c r="E155" s="164"/>
      <c r="F155" s="330"/>
    </row>
    <row r="156" spans="1:6" x14ac:dyDescent="0.2">
      <c r="B156" s="332"/>
      <c r="C156" s="330">
        <v>5</v>
      </c>
      <c r="D156" s="331" t="s">
        <v>0</v>
      </c>
      <c r="E156" s="247"/>
      <c r="F156" s="164">
        <f>C156*E156</f>
        <v>0</v>
      </c>
    </row>
    <row r="157" spans="1:6" x14ac:dyDescent="0.2">
      <c r="B157" s="332"/>
      <c r="C157" s="330"/>
      <c r="D157" s="331"/>
      <c r="E157" s="164"/>
      <c r="F157" s="164"/>
    </row>
    <row r="158" spans="1:6" x14ac:dyDescent="0.2">
      <c r="A158" s="162">
        <f>COUNT($A$7:A157)+1</f>
        <v>36</v>
      </c>
      <c r="B158" s="329" t="s">
        <v>451</v>
      </c>
      <c r="C158" s="330"/>
      <c r="D158" s="331"/>
      <c r="E158" s="164"/>
      <c r="F158" s="164"/>
    </row>
    <row r="159" spans="1:6" ht="25.5" x14ac:dyDescent="0.2">
      <c r="B159" s="248" t="s">
        <v>452</v>
      </c>
      <c r="C159" s="330"/>
      <c r="D159" s="331"/>
      <c r="E159" s="164"/>
      <c r="F159" s="330"/>
    </row>
    <row r="160" spans="1:6" x14ac:dyDescent="0.2">
      <c r="B160" s="332"/>
      <c r="C160" s="330">
        <v>5</v>
      </c>
      <c r="D160" s="331" t="s">
        <v>0</v>
      </c>
      <c r="E160" s="247"/>
      <c r="F160" s="164">
        <f>C160*E160</f>
        <v>0</v>
      </c>
    </row>
    <row r="161" spans="1:6" x14ac:dyDescent="0.2">
      <c r="B161" s="332"/>
      <c r="C161" s="330"/>
      <c r="D161" s="331"/>
      <c r="E161" s="164"/>
      <c r="F161" s="164"/>
    </row>
    <row r="162" spans="1:6" ht="25.5" x14ac:dyDescent="0.2">
      <c r="A162" s="162">
        <f>COUNT($A$7:A161)+1</f>
        <v>37</v>
      </c>
      <c r="B162" s="250" t="s">
        <v>702</v>
      </c>
      <c r="C162" s="256"/>
      <c r="D162" s="255"/>
      <c r="E162" s="338"/>
      <c r="F162" s="338"/>
    </row>
    <row r="163" spans="1:6" ht="38.25" x14ac:dyDescent="0.2">
      <c r="B163" s="248" t="s">
        <v>701</v>
      </c>
      <c r="C163" s="256"/>
      <c r="D163" s="255"/>
      <c r="E163" s="338"/>
      <c r="F163" s="338"/>
    </row>
    <row r="164" spans="1:6" ht="14.25" x14ac:dyDescent="0.2">
      <c r="B164" s="332" t="s">
        <v>700</v>
      </c>
      <c r="C164" s="256">
        <v>100</v>
      </c>
      <c r="D164" s="255" t="s">
        <v>83</v>
      </c>
      <c r="E164" s="249"/>
      <c r="F164" s="338">
        <f>C164*E164</f>
        <v>0</v>
      </c>
    </row>
    <row r="165" spans="1:6" ht="51" x14ac:dyDescent="0.2">
      <c r="B165" s="345" t="s">
        <v>699</v>
      </c>
      <c r="C165" s="256"/>
      <c r="D165" s="255"/>
      <c r="E165" s="338"/>
      <c r="F165" s="338"/>
    </row>
    <row r="166" spans="1:6" ht="14.25" x14ac:dyDescent="0.2">
      <c r="B166" s="329" t="s">
        <v>657</v>
      </c>
      <c r="C166" s="256">
        <v>100</v>
      </c>
      <c r="D166" s="255" t="s">
        <v>83</v>
      </c>
      <c r="E166" s="249"/>
      <c r="F166" s="338">
        <f>C166*E166</f>
        <v>0</v>
      </c>
    </row>
    <row r="167" spans="1:6" x14ac:dyDescent="0.2">
      <c r="B167" s="248" t="s">
        <v>698</v>
      </c>
      <c r="C167" s="256">
        <v>50</v>
      </c>
      <c r="D167" s="255" t="s">
        <v>3</v>
      </c>
      <c r="E167" s="249"/>
      <c r="F167" s="338">
        <f>C167*E167</f>
        <v>0</v>
      </c>
    </row>
    <row r="168" spans="1:6" x14ac:dyDescent="0.2">
      <c r="B168" s="248" t="s">
        <v>697</v>
      </c>
      <c r="C168" s="256">
        <v>350</v>
      </c>
      <c r="D168" s="255" t="s">
        <v>7</v>
      </c>
      <c r="E168" s="249"/>
      <c r="F168" s="338">
        <f>C168*E168</f>
        <v>0</v>
      </c>
    </row>
    <row r="169" spans="1:6" x14ac:dyDescent="0.2">
      <c r="B169" s="248" t="s">
        <v>696</v>
      </c>
      <c r="C169" s="256">
        <v>1</v>
      </c>
      <c r="D169" s="255" t="s">
        <v>0</v>
      </c>
      <c r="E169" s="249"/>
      <c r="F169" s="338">
        <f>C169*E169</f>
        <v>0</v>
      </c>
    </row>
    <row r="170" spans="1:6" x14ac:dyDescent="0.2">
      <c r="B170" s="248"/>
      <c r="C170" s="256"/>
      <c r="D170" s="255"/>
      <c r="E170" s="338"/>
      <c r="F170" s="338"/>
    </row>
    <row r="171" spans="1:6" ht="25.5" x14ac:dyDescent="0.2">
      <c r="A171" s="162">
        <f>COUNT($A$7:A170)+1</f>
        <v>38</v>
      </c>
      <c r="B171" s="250" t="s">
        <v>695</v>
      </c>
      <c r="C171" s="256"/>
      <c r="D171" s="255"/>
      <c r="E171" s="338"/>
      <c r="F171" s="338"/>
    </row>
    <row r="172" spans="1:6" ht="38.25" x14ac:dyDescent="0.2">
      <c r="B172" s="248" t="s">
        <v>694</v>
      </c>
      <c r="C172" s="256"/>
      <c r="D172" s="255"/>
      <c r="E172" s="338"/>
      <c r="F172" s="338"/>
    </row>
    <row r="173" spans="1:6" ht="14.25" x14ac:dyDescent="0.2">
      <c r="B173" s="248" t="s">
        <v>693</v>
      </c>
      <c r="C173" s="256">
        <v>700</v>
      </c>
      <c r="D173" s="255" t="s">
        <v>83</v>
      </c>
      <c r="E173" s="249"/>
      <c r="F173" s="338">
        <f>+E173*C173</f>
        <v>0</v>
      </c>
    </row>
    <row r="174" spans="1:6" x14ac:dyDescent="0.2">
      <c r="B174" s="332"/>
      <c r="C174" s="330"/>
      <c r="D174" s="331"/>
      <c r="E174" s="164"/>
      <c r="F174" s="330"/>
    </row>
    <row r="175" spans="1:6" x14ac:dyDescent="0.2">
      <c r="A175" s="162">
        <f>COUNT($A$7:A174)+1</f>
        <v>39</v>
      </c>
      <c r="B175" s="329" t="s">
        <v>692</v>
      </c>
      <c r="C175" s="330"/>
      <c r="D175" s="331"/>
      <c r="E175" s="164"/>
      <c r="F175" s="330"/>
    </row>
    <row r="176" spans="1:6" ht="51" x14ac:dyDescent="0.2">
      <c r="B176" s="248" t="s">
        <v>691</v>
      </c>
      <c r="C176" s="330"/>
      <c r="D176" s="331"/>
      <c r="E176" s="164"/>
      <c r="F176" s="330"/>
    </row>
    <row r="177" spans="1:6" x14ac:dyDescent="0.2">
      <c r="B177" s="332"/>
      <c r="C177" s="330">
        <v>5</v>
      </c>
      <c r="D177" s="331" t="s">
        <v>0</v>
      </c>
      <c r="E177" s="247"/>
      <c r="F177" s="164">
        <f>C177*E177</f>
        <v>0</v>
      </c>
    </row>
    <row r="178" spans="1:6" x14ac:dyDescent="0.2">
      <c r="B178" s="332"/>
      <c r="C178" s="330"/>
      <c r="D178" s="331"/>
      <c r="E178" s="164"/>
      <c r="F178" s="330"/>
    </row>
    <row r="179" spans="1:6" x14ac:dyDescent="0.2">
      <c r="A179" s="162">
        <f>COUNT($A$7:A178)+1</f>
        <v>40</v>
      </c>
      <c r="B179" s="329" t="s">
        <v>690</v>
      </c>
      <c r="C179" s="330"/>
      <c r="D179" s="331"/>
      <c r="E179" s="164"/>
      <c r="F179" s="330"/>
    </row>
    <row r="180" spans="1:6" ht="103.5" customHeight="1" x14ac:dyDescent="0.2">
      <c r="B180" s="248" t="s">
        <v>689</v>
      </c>
      <c r="C180" s="330"/>
      <c r="D180" s="331"/>
      <c r="E180" s="164"/>
      <c r="F180" s="330"/>
    </row>
    <row r="181" spans="1:6" x14ac:dyDescent="0.2">
      <c r="B181" s="332"/>
      <c r="C181" s="330">
        <v>1</v>
      </c>
      <c r="D181" s="331" t="s">
        <v>0</v>
      </c>
      <c r="E181" s="247"/>
      <c r="F181" s="164">
        <f>C181*E181</f>
        <v>0</v>
      </c>
    </row>
    <row r="182" spans="1:6" x14ac:dyDescent="0.2">
      <c r="B182" s="332"/>
      <c r="C182" s="330"/>
      <c r="D182" s="331"/>
      <c r="E182" s="164"/>
      <c r="F182" s="164"/>
    </row>
    <row r="183" spans="1:6" x14ac:dyDescent="0.2">
      <c r="A183" s="162">
        <f>COUNT($A$7:A182)+1</f>
        <v>41</v>
      </c>
      <c r="B183" s="329" t="s">
        <v>688</v>
      </c>
      <c r="C183" s="330"/>
      <c r="D183" s="331"/>
      <c r="E183" s="164"/>
      <c r="F183" s="330"/>
    </row>
    <row r="184" spans="1:6" ht="52.5" customHeight="1" x14ac:dyDescent="0.2">
      <c r="B184" s="248" t="s">
        <v>687</v>
      </c>
      <c r="C184" s="330"/>
      <c r="D184" s="331"/>
      <c r="E184" s="164"/>
      <c r="F184" s="330"/>
    </row>
    <row r="185" spans="1:6" x14ac:dyDescent="0.2">
      <c r="B185" s="332" t="s">
        <v>686</v>
      </c>
      <c r="C185" s="330">
        <v>10</v>
      </c>
      <c r="D185" s="331" t="s">
        <v>0</v>
      </c>
      <c r="E185" s="247"/>
      <c r="F185" s="164">
        <f>C185*E185</f>
        <v>0</v>
      </c>
    </row>
    <row r="186" spans="1:6" x14ac:dyDescent="0.2">
      <c r="B186" s="332"/>
      <c r="C186" s="330"/>
      <c r="D186" s="331"/>
      <c r="E186" s="164"/>
      <c r="F186" s="164"/>
    </row>
    <row r="187" spans="1:6" ht="25.5" x14ac:dyDescent="0.2">
      <c r="A187" s="162">
        <f>COUNT($A$7:A186)+1</f>
        <v>42</v>
      </c>
      <c r="B187" s="329" t="s">
        <v>685</v>
      </c>
      <c r="C187" s="330"/>
      <c r="D187" s="331"/>
      <c r="E187" s="346"/>
      <c r="F187" s="330"/>
    </row>
    <row r="188" spans="1:6" ht="90" customHeight="1" x14ac:dyDescent="0.2">
      <c r="A188" s="119"/>
      <c r="B188" s="248" t="s">
        <v>684</v>
      </c>
      <c r="C188" s="330"/>
      <c r="D188" s="331"/>
      <c r="E188" s="164"/>
      <c r="F188" s="330"/>
    </row>
    <row r="189" spans="1:6" x14ac:dyDescent="0.2">
      <c r="A189" s="162"/>
      <c r="B189" s="347"/>
      <c r="C189" s="348"/>
      <c r="D189" s="349">
        <v>0.02</v>
      </c>
      <c r="E189" s="330"/>
      <c r="F189" s="164">
        <f>SUM(F9:F188)*D189</f>
        <v>0</v>
      </c>
    </row>
    <row r="190" spans="1:6" x14ac:dyDescent="0.2">
      <c r="A190" s="162"/>
      <c r="B190" s="347"/>
      <c r="C190" s="348"/>
      <c r="D190" s="349"/>
      <c r="E190" s="330"/>
      <c r="F190" s="164"/>
    </row>
    <row r="191" spans="1:6" x14ac:dyDescent="0.2">
      <c r="A191" s="162"/>
      <c r="B191" s="347"/>
      <c r="C191" s="348"/>
      <c r="D191" s="349"/>
      <c r="E191" s="330"/>
      <c r="F191" s="164"/>
    </row>
    <row r="192" spans="1:6" x14ac:dyDescent="0.2">
      <c r="A192" s="162"/>
      <c r="B192" s="347"/>
      <c r="C192" s="348"/>
      <c r="D192" s="349"/>
      <c r="E192" s="330"/>
      <c r="F192" s="164"/>
    </row>
    <row r="193" spans="1:6" x14ac:dyDescent="0.2">
      <c r="A193" s="162"/>
      <c r="B193" s="347"/>
      <c r="C193" s="348"/>
      <c r="D193" s="349"/>
      <c r="E193" s="330"/>
      <c r="F193" s="164"/>
    </row>
    <row r="194" spans="1:6" x14ac:dyDescent="0.2">
      <c r="A194" s="162"/>
      <c r="B194" s="347"/>
      <c r="C194" s="348"/>
      <c r="D194" s="349"/>
      <c r="E194" s="330"/>
      <c r="F194" s="164"/>
    </row>
    <row r="195" spans="1:6" x14ac:dyDescent="0.2">
      <c r="A195" s="162"/>
      <c r="B195" s="347"/>
      <c r="C195" s="348"/>
      <c r="D195" s="349"/>
      <c r="E195" s="330"/>
      <c r="F195" s="164"/>
    </row>
    <row r="196" spans="1:6" x14ac:dyDescent="0.2">
      <c r="A196" s="162">
        <f>COUNT($A$7:A195)+1</f>
        <v>43</v>
      </c>
      <c r="B196" s="329" t="s">
        <v>93</v>
      </c>
      <c r="C196" s="330"/>
      <c r="D196" s="331"/>
      <c r="E196" s="330"/>
      <c r="F196" s="330"/>
    </row>
    <row r="197" spans="1:6" ht="38.25" x14ac:dyDescent="0.2">
      <c r="A197" s="119"/>
      <c r="B197" s="248" t="s">
        <v>683</v>
      </c>
      <c r="C197" s="348"/>
      <c r="D197" s="349">
        <v>0.1</v>
      </c>
      <c r="E197" s="330"/>
      <c r="F197" s="164">
        <f>SUM(F9:F188)*D197</f>
        <v>0</v>
      </c>
    </row>
    <row r="198" spans="1:6" x14ac:dyDescent="0.2">
      <c r="A198" s="350"/>
      <c r="C198" s="330"/>
      <c r="D198" s="331"/>
      <c r="E198" s="346"/>
      <c r="F198" s="330"/>
    </row>
    <row r="199" spans="1:6" ht="14.25" customHeight="1" thickBot="1" x14ac:dyDescent="0.3">
      <c r="A199" s="305"/>
      <c r="B199" s="306" t="s">
        <v>825</v>
      </c>
      <c r="C199" s="307"/>
      <c r="D199" s="308"/>
      <c r="E199" s="309"/>
      <c r="F199" s="309">
        <f>SUM(F9:F198)</f>
        <v>0</v>
      </c>
    </row>
    <row r="200" spans="1:6" ht="13.5" thickTop="1" x14ac:dyDescent="0.2">
      <c r="A200" s="121"/>
      <c r="C200" s="351"/>
      <c r="D200" s="352"/>
      <c r="E200" s="122"/>
      <c r="F200"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showZeros="0" zoomScaleNormal="100" workbookViewId="0">
      <selection activeCell="E14" sqref="E14"/>
    </sheetView>
  </sheetViews>
  <sheetFormatPr defaultRowHeight="12.75" x14ac:dyDescent="0.2"/>
  <cols>
    <col min="1" max="1" width="6" style="121" bestFit="1" customWidth="1"/>
    <col min="2" max="2" width="36.7109375" style="132" customWidth="1"/>
    <col min="3" max="3" width="8.5703125" style="124" customWidth="1"/>
    <col min="4" max="4" width="4.7109375" style="124" bestFit="1" customWidth="1"/>
    <col min="5" max="5" width="12" style="133" customWidth="1"/>
    <col min="6" max="6" width="13.7109375" style="123" customWidth="1"/>
    <col min="7" max="16384" width="9.140625" style="124"/>
  </cols>
  <sheetData>
    <row r="1" spans="1:6" s="118" customFormat="1" ht="15.75" x14ac:dyDescent="0.25">
      <c r="A1" s="114" t="s">
        <v>633</v>
      </c>
      <c r="B1" s="103" t="s">
        <v>461</v>
      </c>
      <c r="C1" s="115"/>
      <c r="D1" s="115"/>
      <c r="E1" s="116"/>
      <c r="F1" s="117"/>
    </row>
    <row r="2" spans="1:6" s="118" customFormat="1" ht="15.75" x14ac:dyDescent="0.25">
      <c r="A2" s="114" t="s">
        <v>635</v>
      </c>
      <c r="B2" s="103" t="s">
        <v>9</v>
      </c>
      <c r="C2" s="115"/>
      <c r="D2" s="115"/>
      <c r="E2" s="116"/>
      <c r="F2" s="117"/>
    </row>
    <row r="3" spans="1:6" s="118" customFormat="1" ht="15.75" x14ac:dyDescent="0.25">
      <c r="A3" s="114" t="s">
        <v>636</v>
      </c>
      <c r="B3" s="103" t="s">
        <v>595</v>
      </c>
      <c r="C3" s="115"/>
      <c r="D3" s="115"/>
      <c r="E3" s="116"/>
      <c r="F3" s="117"/>
    </row>
    <row r="4" spans="1:6" x14ac:dyDescent="0.2">
      <c r="A4" s="119"/>
      <c r="B4" s="120"/>
      <c r="C4" s="121"/>
      <c r="D4" s="121"/>
      <c r="E4" s="122"/>
    </row>
    <row r="5" spans="1:6" ht="76.5" x14ac:dyDescent="0.2">
      <c r="A5" s="125" t="s">
        <v>463</v>
      </c>
      <c r="B5" s="126" t="s">
        <v>464</v>
      </c>
      <c r="C5" s="127" t="s">
        <v>465</v>
      </c>
      <c r="D5" s="128" t="s">
        <v>466</v>
      </c>
      <c r="E5" s="129" t="s">
        <v>467</v>
      </c>
      <c r="F5" s="130" t="s">
        <v>468</v>
      </c>
    </row>
    <row r="6" spans="1:6" x14ac:dyDescent="0.2">
      <c r="A6" s="131">
        <v>1</v>
      </c>
    </row>
    <row r="7" spans="1:6" s="140" customFormat="1" x14ac:dyDescent="0.2">
      <c r="A7" s="134" t="s">
        <v>469</v>
      </c>
      <c r="B7" s="135" t="s">
        <v>9</v>
      </c>
      <c r="C7" s="136"/>
      <c r="D7" s="137"/>
      <c r="E7" s="138"/>
      <c r="F7" s="139"/>
    </row>
    <row r="8" spans="1:6" s="140" customFormat="1" x14ac:dyDescent="0.2">
      <c r="A8" s="134" t="s">
        <v>470</v>
      </c>
      <c r="B8" s="135" t="s">
        <v>471</v>
      </c>
      <c r="C8" s="136"/>
      <c r="D8" s="137"/>
      <c r="E8" s="138"/>
      <c r="F8" s="139"/>
    </row>
    <row r="9" spans="1:6" s="140" customFormat="1" ht="76.5" x14ac:dyDescent="0.2">
      <c r="A9" s="134"/>
      <c r="B9" s="141" t="s">
        <v>472</v>
      </c>
      <c r="C9" s="136"/>
      <c r="D9" s="137"/>
      <c r="E9" s="138"/>
      <c r="F9" s="139"/>
    </row>
    <row r="10" spans="1:6" s="140" customFormat="1" x14ac:dyDescent="0.2">
      <c r="A10" s="134"/>
      <c r="B10" s="141"/>
      <c r="C10" s="136"/>
      <c r="D10" s="137"/>
      <c r="E10" s="138"/>
      <c r="F10" s="139"/>
    </row>
    <row r="11" spans="1:6" s="140" customFormat="1" x14ac:dyDescent="0.2">
      <c r="A11" s="134"/>
      <c r="B11" s="141"/>
      <c r="C11" s="136"/>
      <c r="D11" s="137"/>
      <c r="E11" s="138"/>
      <c r="F11" s="139"/>
    </row>
    <row r="12" spans="1:6" s="140" customFormat="1" x14ac:dyDescent="0.2">
      <c r="A12" s="134">
        <v>1</v>
      </c>
      <c r="B12" s="135" t="s">
        <v>473</v>
      </c>
      <c r="C12" s="136"/>
      <c r="D12" s="137"/>
      <c r="E12" s="138"/>
      <c r="F12" s="139"/>
    </row>
    <row r="13" spans="1:6" s="140" customFormat="1" x14ac:dyDescent="0.2">
      <c r="A13" s="142"/>
      <c r="B13" s="143" t="s">
        <v>474</v>
      </c>
      <c r="F13" s="144"/>
    </row>
    <row r="14" spans="1:6" s="140" customFormat="1" x14ac:dyDescent="0.2">
      <c r="A14" s="134"/>
      <c r="B14" s="141"/>
      <c r="C14" s="136">
        <f>18.6*2</f>
        <v>37.200000000000003</v>
      </c>
      <c r="D14" s="137" t="s">
        <v>2</v>
      </c>
      <c r="E14" s="165"/>
      <c r="F14" s="139">
        <f>C14*E14</f>
        <v>0</v>
      </c>
    </row>
    <row r="15" spans="1:6" s="140" customFormat="1" x14ac:dyDescent="0.2">
      <c r="A15" s="134">
        <v>2</v>
      </c>
      <c r="B15" s="135" t="s">
        <v>475</v>
      </c>
      <c r="C15" s="136"/>
      <c r="D15" s="137"/>
      <c r="E15" s="138"/>
      <c r="F15" s="139"/>
    </row>
    <row r="16" spans="1:6" s="140" customFormat="1" ht="38.25" x14ac:dyDescent="0.2">
      <c r="A16" s="142"/>
      <c r="B16" s="143" t="s">
        <v>476</v>
      </c>
      <c r="F16" s="144"/>
    </row>
    <row r="17" spans="1:6" s="140" customFormat="1" x14ac:dyDescent="0.2">
      <c r="A17" s="134"/>
      <c r="B17" s="141"/>
      <c r="C17" s="136">
        <v>21.6</v>
      </c>
      <c r="D17" s="137" t="s">
        <v>1</v>
      </c>
      <c r="E17" s="165"/>
      <c r="F17" s="139">
        <f>C17*E17</f>
        <v>0</v>
      </c>
    </row>
    <row r="18" spans="1:6" s="140" customFormat="1" x14ac:dyDescent="0.2">
      <c r="A18" s="134">
        <v>3</v>
      </c>
      <c r="B18" s="135" t="s">
        <v>570</v>
      </c>
      <c r="C18" s="136"/>
      <c r="D18" s="137"/>
      <c r="E18" s="138"/>
      <c r="F18" s="139"/>
    </row>
    <row r="19" spans="1:6" s="140" customFormat="1" ht="51" x14ac:dyDescent="0.2">
      <c r="A19" s="142"/>
      <c r="B19" s="143" t="s">
        <v>571</v>
      </c>
      <c r="F19" s="144"/>
    </row>
    <row r="20" spans="1:6" s="140" customFormat="1" x14ac:dyDescent="0.2">
      <c r="A20" s="134"/>
      <c r="B20" s="141"/>
      <c r="C20" s="136">
        <v>10</v>
      </c>
      <c r="D20" s="145" t="s">
        <v>10</v>
      </c>
      <c r="E20" s="165"/>
      <c r="F20" s="139">
        <f>C20*E20</f>
        <v>0</v>
      </c>
    </row>
    <row r="21" spans="1:6" s="140" customFormat="1" x14ac:dyDescent="0.2">
      <c r="A21" s="134">
        <v>4</v>
      </c>
      <c r="B21" s="135" t="s">
        <v>479</v>
      </c>
      <c r="C21" s="136"/>
      <c r="D21" s="137"/>
      <c r="E21" s="138"/>
      <c r="F21" s="139"/>
    </row>
    <row r="22" spans="1:6" s="140" customFormat="1" ht="63.75" x14ac:dyDescent="0.2">
      <c r="A22" s="146"/>
      <c r="B22" s="141" t="s">
        <v>480</v>
      </c>
      <c r="F22" s="144"/>
    </row>
    <row r="23" spans="1:6" s="140" customFormat="1" x14ac:dyDescent="0.2">
      <c r="A23" s="146"/>
      <c r="B23" s="141"/>
      <c r="C23" s="136">
        <v>1</v>
      </c>
      <c r="D23" s="137" t="s">
        <v>11</v>
      </c>
      <c r="E23" s="165"/>
      <c r="F23" s="139">
        <f>C23*E23</f>
        <v>0</v>
      </c>
    </row>
    <row r="24" spans="1:6" s="140" customFormat="1" x14ac:dyDescent="0.2">
      <c r="A24" s="134">
        <v>5</v>
      </c>
      <c r="B24" s="135" t="s">
        <v>481</v>
      </c>
      <c r="C24" s="136"/>
      <c r="D24" s="137"/>
      <c r="E24" s="138"/>
      <c r="F24" s="139"/>
    </row>
    <row r="25" spans="1:6" s="140" customFormat="1" ht="63.75" x14ac:dyDescent="0.2">
      <c r="A25" s="134"/>
      <c r="B25" s="141" t="s">
        <v>482</v>
      </c>
      <c r="F25" s="144"/>
    </row>
    <row r="26" spans="1:6" s="140" customFormat="1" x14ac:dyDescent="0.2">
      <c r="A26" s="134"/>
      <c r="B26" s="141"/>
      <c r="C26" s="136">
        <v>0.5</v>
      </c>
      <c r="D26" s="137" t="s">
        <v>3</v>
      </c>
      <c r="E26" s="165"/>
      <c r="F26" s="139">
        <f>C26*E26</f>
        <v>0</v>
      </c>
    </row>
    <row r="27" spans="1:6" s="140" customFormat="1" x14ac:dyDescent="0.2">
      <c r="A27" s="134">
        <v>6</v>
      </c>
      <c r="B27" s="135" t="s">
        <v>483</v>
      </c>
      <c r="C27" s="136"/>
      <c r="D27" s="137"/>
      <c r="E27" s="138"/>
      <c r="F27" s="139"/>
    </row>
    <row r="28" spans="1:6" s="140" customFormat="1" ht="38.25" x14ac:dyDescent="0.2">
      <c r="A28" s="134"/>
      <c r="B28" s="141" t="s">
        <v>484</v>
      </c>
      <c r="F28" s="144"/>
    </row>
    <row r="29" spans="1:6" s="140" customFormat="1" ht="13.5" thickBot="1" x14ac:dyDescent="0.25">
      <c r="A29" s="147"/>
      <c r="B29" s="148"/>
      <c r="C29" s="149">
        <v>1</v>
      </c>
      <c r="D29" s="150" t="s">
        <v>11</v>
      </c>
      <c r="E29" s="166"/>
      <c r="F29" s="152">
        <f>C29*E29</f>
        <v>0</v>
      </c>
    </row>
    <row r="30" spans="1:6" s="140" customFormat="1" ht="13.5" thickTop="1" x14ac:dyDescent="0.2">
      <c r="A30" s="358"/>
      <c r="B30" s="359" t="s">
        <v>6</v>
      </c>
      <c r="C30" s="360"/>
      <c r="D30" s="361"/>
      <c r="E30" s="362"/>
      <c r="F30" s="363">
        <f>SUM(F14:F29)</f>
        <v>0</v>
      </c>
    </row>
    <row r="31" spans="1:6" s="140" customFormat="1" x14ac:dyDescent="0.2">
      <c r="A31" s="134"/>
      <c r="B31" s="141"/>
      <c r="C31" s="153"/>
      <c r="D31" s="137"/>
      <c r="E31" s="138"/>
      <c r="F31" s="144"/>
    </row>
    <row r="32" spans="1:6" s="140" customFormat="1" x14ac:dyDescent="0.2">
      <c r="A32" s="134"/>
      <c r="B32" s="141"/>
      <c r="C32" s="153"/>
      <c r="D32" s="137"/>
      <c r="E32" s="138"/>
      <c r="F32" s="144"/>
    </row>
    <row r="33" spans="1:6" s="140" customFormat="1" x14ac:dyDescent="0.2">
      <c r="A33" s="134"/>
      <c r="B33" s="141"/>
      <c r="C33" s="153"/>
      <c r="D33" s="137"/>
      <c r="E33" s="138"/>
      <c r="F33" s="144"/>
    </row>
    <row r="34" spans="1:6" s="140" customFormat="1" ht="14.25" customHeight="1" x14ac:dyDescent="0.2">
      <c r="A34" s="134" t="s">
        <v>485</v>
      </c>
      <c r="B34" s="135" t="s">
        <v>5</v>
      </c>
      <c r="C34" s="153"/>
      <c r="D34" s="137"/>
      <c r="E34" s="138"/>
      <c r="F34" s="139"/>
    </row>
    <row r="35" spans="1:6" s="140" customFormat="1" ht="102" x14ac:dyDescent="0.2">
      <c r="A35" s="134"/>
      <c r="B35" s="143" t="s">
        <v>486</v>
      </c>
      <c r="C35" s="153"/>
      <c r="D35" s="137"/>
      <c r="E35" s="138"/>
      <c r="F35" s="139"/>
    </row>
    <row r="36" spans="1:6" s="140" customFormat="1" x14ac:dyDescent="0.2">
      <c r="A36" s="134">
        <v>1</v>
      </c>
      <c r="B36" s="135" t="s">
        <v>487</v>
      </c>
      <c r="C36" s="153"/>
      <c r="D36" s="137"/>
      <c r="E36" s="138"/>
      <c r="F36" s="139"/>
    </row>
    <row r="37" spans="1:6" s="140" customFormat="1" ht="52.5" customHeight="1" x14ac:dyDescent="0.2">
      <c r="A37" s="142"/>
      <c r="B37" s="141" t="s">
        <v>488</v>
      </c>
      <c r="F37" s="144"/>
    </row>
    <row r="38" spans="1:6" s="140" customFormat="1" x14ac:dyDescent="0.2">
      <c r="A38" s="134"/>
      <c r="B38" s="141"/>
      <c r="C38" s="136">
        <f>6.72-1</f>
        <v>5.72</v>
      </c>
      <c r="D38" s="137" t="s">
        <v>3</v>
      </c>
      <c r="E38" s="165"/>
      <c r="F38" s="139">
        <f>C38*E38</f>
        <v>0</v>
      </c>
    </row>
    <row r="39" spans="1:6" s="140" customFormat="1" x14ac:dyDescent="0.2">
      <c r="A39" s="134">
        <v>2</v>
      </c>
      <c r="B39" s="135" t="s">
        <v>489</v>
      </c>
      <c r="C39" s="153"/>
      <c r="D39" s="137"/>
      <c r="E39" s="138"/>
      <c r="F39" s="139"/>
    </row>
    <row r="40" spans="1:6" s="140" customFormat="1" ht="51" x14ac:dyDescent="0.2">
      <c r="A40" s="142"/>
      <c r="B40" s="141" t="s">
        <v>490</v>
      </c>
      <c r="F40" s="144"/>
    </row>
    <row r="41" spans="1:6" s="140" customFormat="1" x14ac:dyDescent="0.2">
      <c r="A41" s="134"/>
      <c r="B41" s="141"/>
      <c r="C41" s="136">
        <v>1</v>
      </c>
      <c r="D41" s="137" t="s">
        <v>3</v>
      </c>
      <c r="E41" s="165"/>
      <c r="F41" s="139">
        <f>C41*E41</f>
        <v>0</v>
      </c>
    </row>
    <row r="42" spans="1:6" s="140" customFormat="1" x14ac:dyDescent="0.2">
      <c r="A42" s="134">
        <v>3</v>
      </c>
      <c r="B42" s="135" t="s">
        <v>491</v>
      </c>
      <c r="C42" s="153"/>
      <c r="D42" s="137"/>
      <c r="E42" s="138"/>
      <c r="F42" s="139"/>
    </row>
    <row r="43" spans="1:6" s="140" customFormat="1" ht="63.75" x14ac:dyDescent="0.2">
      <c r="A43" s="142"/>
      <c r="B43" s="141" t="s">
        <v>492</v>
      </c>
      <c r="F43" s="144"/>
    </row>
    <row r="44" spans="1:6" s="140" customFormat="1" x14ac:dyDescent="0.2">
      <c r="A44" s="142"/>
      <c r="B44" s="141"/>
      <c r="C44" s="136">
        <f>+C38+C41</f>
        <v>6.72</v>
      </c>
      <c r="D44" s="137" t="s">
        <v>3</v>
      </c>
      <c r="E44" s="165"/>
      <c r="F44" s="139">
        <f>C44*E44</f>
        <v>0</v>
      </c>
    </row>
    <row r="45" spans="1:6" s="140" customFormat="1" x14ac:dyDescent="0.2">
      <c r="A45" s="134">
        <v>4</v>
      </c>
      <c r="B45" s="135" t="s">
        <v>493</v>
      </c>
      <c r="C45" s="136"/>
      <c r="D45" s="137"/>
      <c r="E45" s="138"/>
      <c r="F45" s="139"/>
    </row>
    <row r="46" spans="1:6" s="140" customFormat="1" ht="25.5" x14ac:dyDescent="0.2">
      <c r="A46" s="134"/>
      <c r="B46" s="141" t="s">
        <v>494</v>
      </c>
      <c r="C46" s="136"/>
      <c r="D46" s="137"/>
      <c r="E46" s="138"/>
      <c r="F46" s="139"/>
    </row>
    <row r="47" spans="1:6" s="140" customFormat="1" ht="13.5" thickBot="1" x14ac:dyDescent="0.25">
      <c r="A47" s="147"/>
      <c r="B47" s="148"/>
      <c r="C47" s="155">
        <f>+C38+C41</f>
        <v>6.72</v>
      </c>
      <c r="D47" s="156" t="s">
        <v>3</v>
      </c>
      <c r="E47" s="166"/>
      <c r="F47" s="152">
        <f>C47*E47</f>
        <v>0</v>
      </c>
    </row>
    <row r="48" spans="1:6" s="140" customFormat="1" ht="13.5" thickTop="1" x14ac:dyDescent="0.2">
      <c r="A48" s="358"/>
      <c r="B48" s="359" t="s">
        <v>6</v>
      </c>
      <c r="C48" s="360"/>
      <c r="D48" s="361"/>
      <c r="E48" s="362"/>
      <c r="F48" s="363">
        <f>SUM(F38:F47)</f>
        <v>0</v>
      </c>
    </row>
    <row r="49" spans="1:6" s="140" customFormat="1" x14ac:dyDescent="0.2">
      <c r="A49" s="134"/>
      <c r="B49" s="141"/>
      <c r="C49" s="153"/>
      <c r="D49" s="137"/>
      <c r="E49" s="138"/>
      <c r="F49" s="139"/>
    </row>
    <row r="50" spans="1:6" s="140" customFormat="1" x14ac:dyDescent="0.2">
      <c r="A50" s="134" t="s">
        <v>495</v>
      </c>
      <c r="B50" s="135" t="s">
        <v>496</v>
      </c>
      <c r="C50" s="136"/>
      <c r="D50" s="137"/>
      <c r="E50" s="138"/>
      <c r="F50" s="139"/>
    </row>
    <row r="51" spans="1:6" s="140" customFormat="1" x14ac:dyDescent="0.2">
      <c r="A51" s="134">
        <v>1</v>
      </c>
      <c r="B51" s="135" t="s">
        <v>497</v>
      </c>
      <c r="C51" s="136"/>
      <c r="D51" s="137"/>
      <c r="E51" s="138"/>
      <c r="F51" s="139"/>
    </row>
    <row r="52" spans="1:6" s="140" customFormat="1" ht="51" x14ac:dyDescent="0.2">
      <c r="A52" s="134"/>
      <c r="B52" s="141" t="s">
        <v>498</v>
      </c>
      <c r="C52" s="136"/>
      <c r="D52" s="137"/>
      <c r="E52" s="138"/>
      <c r="F52" s="139"/>
    </row>
    <row r="53" spans="1:6" s="140" customFormat="1" x14ac:dyDescent="0.2">
      <c r="A53" s="134"/>
      <c r="B53" s="141"/>
      <c r="C53" s="136">
        <v>1.52</v>
      </c>
      <c r="D53" s="137" t="s">
        <v>1</v>
      </c>
      <c r="E53" s="165"/>
      <c r="F53" s="139">
        <f>C53*E53</f>
        <v>0</v>
      </c>
    </row>
    <row r="54" spans="1:6" s="140" customFormat="1" x14ac:dyDescent="0.2">
      <c r="A54" s="134">
        <v>2</v>
      </c>
      <c r="B54" s="135" t="s">
        <v>499</v>
      </c>
      <c r="C54" s="136"/>
      <c r="D54" s="137"/>
      <c r="E54" s="138"/>
      <c r="F54" s="139"/>
    </row>
    <row r="55" spans="1:6" s="140" customFormat="1" ht="63.75" x14ac:dyDescent="0.2">
      <c r="A55" s="134"/>
      <c r="B55" s="141" t="s">
        <v>500</v>
      </c>
      <c r="C55" s="136"/>
      <c r="D55" s="137"/>
      <c r="E55" s="138"/>
      <c r="F55" s="139"/>
    </row>
    <row r="56" spans="1:6" s="140" customFormat="1" x14ac:dyDescent="0.2">
      <c r="A56" s="134"/>
      <c r="B56" s="141"/>
      <c r="C56" s="136">
        <v>1</v>
      </c>
      <c r="D56" s="137" t="s">
        <v>11</v>
      </c>
      <c r="E56" s="165"/>
      <c r="F56" s="139">
        <f>C56*E56</f>
        <v>0</v>
      </c>
    </row>
    <row r="57" spans="1:6" s="140" customFormat="1" x14ac:dyDescent="0.2">
      <c r="A57" s="134"/>
      <c r="B57" s="141"/>
      <c r="C57" s="136"/>
      <c r="D57" s="137"/>
      <c r="E57" s="165"/>
      <c r="F57" s="139"/>
    </row>
    <row r="58" spans="1:6" s="140" customFormat="1" x14ac:dyDescent="0.2">
      <c r="A58" s="134"/>
      <c r="B58" s="141"/>
      <c r="C58" s="136"/>
      <c r="D58" s="137"/>
      <c r="E58" s="165"/>
      <c r="F58" s="139"/>
    </row>
    <row r="59" spans="1:6" s="140" customFormat="1" x14ac:dyDescent="0.2">
      <c r="A59" s="134"/>
      <c r="B59" s="141"/>
      <c r="C59" s="136"/>
      <c r="D59" s="137"/>
      <c r="E59" s="165"/>
      <c r="F59" s="139"/>
    </row>
    <row r="60" spans="1:6" s="140" customFormat="1" x14ac:dyDescent="0.2">
      <c r="A60" s="134"/>
      <c r="B60" s="141"/>
      <c r="C60" s="136"/>
      <c r="D60" s="137"/>
      <c r="E60" s="165"/>
      <c r="F60" s="139"/>
    </row>
    <row r="61" spans="1:6" s="140" customFormat="1" ht="25.5" x14ac:dyDescent="0.2">
      <c r="A61" s="134">
        <v>3</v>
      </c>
      <c r="B61" s="135" t="s">
        <v>573</v>
      </c>
      <c r="C61" s="136"/>
      <c r="D61" s="137"/>
      <c r="E61" s="138"/>
      <c r="F61" s="139"/>
    </row>
    <row r="62" spans="1:6" s="140" customFormat="1" ht="89.25" x14ac:dyDescent="0.2">
      <c r="A62" s="134"/>
      <c r="B62" s="141" t="s">
        <v>574</v>
      </c>
      <c r="C62" s="136"/>
      <c r="D62" s="137"/>
      <c r="E62" s="138"/>
      <c r="F62" s="139"/>
    </row>
    <row r="63" spans="1:6" s="140" customFormat="1" x14ac:dyDescent="0.2">
      <c r="A63" s="134"/>
      <c r="B63" s="141"/>
      <c r="C63" s="136">
        <v>1</v>
      </c>
      <c r="D63" s="145" t="s">
        <v>11</v>
      </c>
      <c r="E63" s="165"/>
      <c r="F63" s="139">
        <f>C63*E63</f>
        <v>0</v>
      </c>
    </row>
    <row r="64" spans="1:6" s="140" customFormat="1" x14ac:dyDescent="0.2">
      <c r="A64" s="134">
        <v>4</v>
      </c>
      <c r="B64" s="135" t="s">
        <v>575</v>
      </c>
      <c r="C64" s="136"/>
      <c r="D64" s="137"/>
      <c r="E64" s="138"/>
      <c r="F64" s="139"/>
    </row>
    <row r="65" spans="1:6" s="140" customFormat="1" ht="63.75" x14ac:dyDescent="0.2">
      <c r="A65" s="134"/>
      <c r="B65" s="141" t="s">
        <v>576</v>
      </c>
      <c r="C65" s="136"/>
      <c r="D65" s="137"/>
      <c r="E65" s="138"/>
      <c r="F65" s="139"/>
    </row>
    <row r="66" spans="1:6" s="140" customFormat="1" x14ac:dyDescent="0.2">
      <c r="A66" s="134"/>
      <c r="B66" s="141"/>
      <c r="C66" s="136">
        <f>+C20</f>
        <v>10</v>
      </c>
      <c r="D66" s="145" t="s">
        <v>503</v>
      </c>
      <c r="E66" s="165"/>
      <c r="F66" s="139">
        <f>C66*E66</f>
        <v>0</v>
      </c>
    </row>
    <row r="67" spans="1:6" s="140" customFormat="1" x14ac:dyDescent="0.2">
      <c r="A67" s="134">
        <v>5</v>
      </c>
      <c r="B67" s="135" t="s">
        <v>504</v>
      </c>
      <c r="C67" s="136"/>
      <c r="D67" s="137"/>
      <c r="E67" s="138"/>
      <c r="F67" s="139"/>
    </row>
    <row r="68" spans="1:6" s="140" customFormat="1" ht="63.75" x14ac:dyDescent="0.2">
      <c r="A68" s="134"/>
      <c r="B68" s="141" t="s">
        <v>596</v>
      </c>
      <c r="C68" s="136"/>
      <c r="D68" s="137"/>
      <c r="E68" s="138"/>
      <c r="F68" s="139"/>
    </row>
    <row r="69" spans="1:6" s="140" customFormat="1" x14ac:dyDescent="0.2">
      <c r="A69" s="134"/>
      <c r="B69" s="141"/>
      <c r="C69" s="136">
        <v>6.74</v>
      </c>
      <c r="D69" s="137" t="s">
        <v>1</v>
      </c>
      <c r="E69" s="165"/>
      <c r="F69" s="139">
        <f>C69*E69</f>
        <v>0</v>
      </c>
    </row>
    <row r="70" spans="1:6" s="157" customFormat="1" x14ac:dyDescent="0.2">
      <c r="A70" s="134">
        <v>6</v>
      </c>
      <c r="B70" s="135" t="s">
        <v>506</v>
      </c>
      <c r="C70" s="136"/>
      <c r="D70" s="137"/>
      <c r="E70" s="138"/>
      <c r="F70" s="139"/>
    </row>
    <row r="71" spans="1:6" s="157" customFormat="1" x14ac:dyDescent="0.2">
      <c r="A71" s="134"/>
      <c r="B71" s="141" t="s">
        <v>507</v>
      </c>
      <c r="C71" s="136"/>
      <c r="D71" s="137"/>
      <c r="E71" s="138"/>
      <c r="F71" s="139"/>
    </row>
    <row r="72" spans="1:6" s="157" customFormat="1" x14ac:dyDescent="0.2">
      <c r="A72" s="134"/>
      <c r="B72" s="141"/>
      <c r="C72" s="136">
        <f>+C69</f>
        <v>6.74</v>
      </c>
      <c r="D72" s="137" t="s">
        <v>1</v>
      </c>
      <c r="E72" s="165"/>
      <c r="F72" s="139">
        <f>C72*E72</f>
        <v>0</v>
      </c>
    </row>
    <row r="73" spans="1:6" s="157" customFormat="1" x14ac:dyDescent="0.2">
      <c r="A73" s="134">
        <v>7</v>
      </c>
      <c r="B73" s="135" t="s">
        <v>508</v>
      </c>
      <c r="C73" s="136"/>
      <c r="D73" s="137"/>
      <c r="E73" s="138"/>
      <c r="F73" s="139"/>
    </row>
    <row r="74" spans="1:6" s="157" customFormat="1" x14ac:dyDescent="0.2">
      <c r="A74" s="134"/>
      <c r="B74" s="141" t="s">
        <v>509</v>
      </c>
      <c r="C74" s="136"/>
      <c r="D74" s="137"/>
      <c r="E74" s="138"/>
      <c r="F74" s="139"/>
    </row>
    <row r="75" spans="1:6" s="140" customFormat="1" ht="13.5" thickBot="1" x14ac:dyDescent="0.25">
      <c r="A75" s="147"/>
      <c r="B75" s="148"/>
      <c r="C75" s="149">
        <v>5</v>
      </c>
      <c r="D75" s="156" t="s">
        <v>8</v>
      </c>
      <c r="E75" s="166"/>
      <c r="F75" s="152">
        <f>C75*E75</f>
        <v>0</v>
      </c>
    </row>
    <row r="76" spans="1:6" s="140" customFormat="1" ht="13.5" thickTop="1" x14ac:dyDescent="0.2">
      <c r="A76" s="358"/>
      <c r="B76" s="359" t="s">
        <v>6</v>
      </c>
      <c r="C76" s="364"/>
      <c r="D76" s="361"/>
      <c r="E76" s="362"/>
      <c r="F76" s="363">
        <f>SUM(F53:F75)</f>
        <v>0</v>
      </c>
    </row>
    <row r="77" spans="1:6" s="140" customFormat="1" x14ac:dyDescent="0.2">
      <c r="A77" s="134"/>
      <c r="B77" s="141"/>
      <c r="C77" s="136"/>
      <c r="D77" s="137"/>
      <c r="E77" s="138"/>
      <c r="F77" s="139"/>
    </row>
    <row r="78" spans="1:6" s="140" customFormat="1" x14ac:dyDescent="0.2">
      <c r="A78" s="134" t="s">
        <v>510</v>
      </c>
      <c r="B78" s="135" t="s">
        <v>511</v>
      </c>
      <c r="C78" s="136"/>
      <c r="D78" s="137"/>
      <c r="E78" s="138"/>
      <c r="F78" s="139"/>
    </row>
    <row r="79" spans="1:6" s="140" customFormat="1" ht="89.25" x14ac:dyDescent="0.2">
      <c r="A79" s="134"/>
      <c r="B79" s="141" t="s">
        <v>512</v>
      </c>
      <c r="C79" s="136"/>
      <c r="D79" s="137"/>
      <c r="E79" s="138"/>
      <c r="F79" s="139"/>
    </row>
    <row r="80" spans="1:6" s="140" customFormat="1" x14ac:dyDescent="0.2">
      <c r="A80" s="134"/>
      <c r="B80" s="141"/>
      <c r="C80" s="136"/>
      <c r="D80" s="137"/>
      <c r="E80" s="158"/>
      <c r="F80" s="159"/>
    </row>
    <row r="81" spans="1:6" s="140" customFormat="1" ht="25.5" x14ac:dyDescent="0.2">
      <c r="A81" s="134">
        <v>1</v>
      </c>
      <c r="B81" s="135" t="s">
        <v>513</v>
      </c>
      <c r="C81" s="136"/>
      <c r="D81" s="137"/>
      <c r="E81" s="158"/>
      <c r="F81" s="159"/>
    </row>
    <row r="82" spans="1:6" s="140" customFormat="1" ht="92.25" customHeight="1" x14ac:dyDescent="0.2">
      <c r="A82" s="134"/>
      <c r="B82" s="141" t="s">
        <v>514</v>
      </c>
      <c r="C82" s="136"/>
      <c r="D82" s="137"/>
      <c r="E82" s="158"/>
      <c r="F82" s="159"/>
    </row>
    <row r="83" spans="1:6" s="140" customFormat="1" x14ac:dyDescent="0.2">
      <c r="A83" s="134"/>
      <c r="B83" s="141"/>
      <c r="C83" s="136">
        <v>3.84</v>
      </c>
      <c r="D83" s="137" t="s">
        <v>1</v>
      </c>
      <c r="E83" s="165"/>
      <c r="F83" s="139">
        <f>C83*E83</f>
        <v>0</v>
      </c>
    </row>
    <row r="84" spans="1:6" s="140" customFormat="1" x14ac:dyDescent="0.2">
      <c r="A84" s="134"/>
      <c r="B84" s="141"/>
      <c r="C84" s="136"/>
      <c r="D84" s="137"/>
      <c r="E84" s="165"/>
      <c r="F84" s="139"/>
    </row>
    <row r="85" spans="1:6" s="140" customFormat="1" x14ac:dyDescent="0.2">
      <c r="A85" s="134">
        <v>2</v>
      </c>
      <c r="B85" s="135" t="s">
        <v>515</v>
      </c>
      <c r="C85" s="136"/>
      <c r="D85" s="137"/>
      <c r="E85" s="138"/>
      <c r="F85" s="139"/>
    </row>
    <row r="86" spans="1:6" s="140" customFormat="1" ht="38.25" x14ac:dyDescent="0.2">
      <c r="A86" s="134"/>
      <c r="B86" s="141" t="s">
        <v>577</v>
      </c>
      <c r="C86" s="136"/>
      <c r="D86" s="137"/>
      <c r="E86" s="138"/>
      <c r="F86" s="139"/>
    </row>
    <row r="87" spans="1:6" s="140" customFormat="1" x14ac:dyDescent="0.2">
      <c r="A87" s="134"/>
      <c r="B87" s="141"/>
      <c r="C87" s="136">
        <v>1.59</v>
      </c>
      <c r="D87" s="145" t="s">
        <v>1</v>
      </c>
      <c r="E87" s="165"/>
      <c r="F87" s="139">
        <f>C87*E87</f>
        <v>0</v>
      </c>
    </row>
    <row r="88" spans="1:6" s="140" customFormat="1" x14ac:dyDescent="0.2">
      <c r="A88" s="134">
        <v>3</v>
      </c>
      <c r="B88" s="135" t="s">
        <v>586</v>
      </c>
      <c r="C88" s="136"/>
      <c r="D88" s="137"/>
      <c r="E88" s="138"/>
      <c r="F88" s="139"/>
    </row>
    <row r="89" spans="1:6" s="140" customFormat="1" ht="76.5" x14ac:dyDescent="0.2">
      <c r="A89" s="134"/>
      <c r="B89" s="141" t="s">
        <v>587</v>
      </c>
      <c r="C89" s="136"/>
      <c r="D89" s="137"/>
      <c r="E89" s="138"/>
      <c r="F89" s="139"/>
    </row>
    <row r="90" spans="1:6" s="140" customFormat="1" ht="13.5" thickBot="1" x14ac:dyDescent="0.25">
      <c r="A90" s="147"/>
      <c r="B90" s="148"/>
      <c r="C90" s="149">
        <v>0.39</v>
      </c>
      <c r="D90" s="150" t="s">
        <v>1</v>
      </c>
      <c r="E90" s="166"/>
      <c r="F90" s="152">
        <f>C90*E90</f>
        <v>0</v>
      </c>
    </row>
    <row r="91" spans="1:6" s="140" customFormat="1" ht="13.5" thickTop="1" x14ac:dyDescent="0.2">
      <c r="A91" s="358"/>
      <c r="B91" s="359" t="s">
        <v>6</v>
      </c>
      <c r="C91" s="364"/>
      <c r="D91" s="368"/>
      <c r="E91" s="362"/>
      <c r="F91" s="363">
        <f>SUM(F83:F90)</f>
        <v>0</v>
      </c>
    </row>
    <row r="92" spans="1:6" s="140" customFormat="1" x14ac:dyDescent="0.2">
      <c r="A92" s="134"/>
      <c r="B92" s="141"/>
      <c r="C92" s="136"/>
      <c r="D92" s="137"/>
      <c r="E92" s="138"/>
      <c r="F92" s="139"/>
    </row>
    <row r="93" spans="1:6" s="140" customFormat="1" x14ac:dyDescent="0.2">
      <c r="A93" s="134" t="s">
        <v>520</v>
      </c>
      <c r="B93" s="135" t="s">
        <v>521</v>
      </c>
      <c r="C93" s="136"/>
      <c r="D93" s="137"/>
      <c r="E93" s="138"/>
      <c r="F93" s="139"/>
    </row>
    <row r="94" spans="1:6" s="140" customFormat="1" x14ac:dyDescent="0.2">
      <c r="A94" s="134">
        <v>1</v>
      </c>
      <c r="B94" s="135" t="s">
        <v>522</v>
      </c>
      <c r="C94" s="136"/>
      <c r="D94" s="137"/>
      <c r="E94" s="138"/>
      <c r="F94" s="139"/>
    </row>
    <row r="95" spans="1:6" s="140" customFormat="1" ht="76.5" x14ac:dyDescent="0.2">
      <c r="A95" s="134"/>
      <c r="B95" s="141" t="s">
        <v>523</v>
      </c>
      <c r="C95" s="136"/>
      <c r="D95" s="137"/>
      <c r="E95" s="138"/>
      <c r="F95" s="139"/>
    </row>
    <row r="96" spans="1:6" s="140" customFormat="1" ht="13.5" thickBot="1" x14ac:dyDescent="0.25">
      <c r="A96" s="147"/>
      <c r="B96" s="148"/>
      <c r="C96" s="149">
        <v>0.51</v>
      </c>
      <c r="D96" s="156" t="s">
        <v>3</v>
      </c>
      <c r="E96" s="166"/>
      <c r="F96" s="152">
        <f>C96*E96</f>
        <v>0</v>
      </c>
    </row>
    <row r="97" spans="1:6" s="140" customFormat="1" ht="13.5" thickTop="1" x14ac:dyDescent="0.2">
      <c r="A97" s="358"/>
      <c r="B97" s="359" t="s">
        <v>6</v>
      </c>
      <c r="C97" s="364"/>
      <c r="D97" s="361"/>
      <c r="E97" s="362"/>
      <c r="F97" s="363">
        <f>SUM(F95:F96)</f>
        <v>0</v>
      </c>
    </row>
    <row r="98" spans="1:6" s="140" customFormat="1" x14ac:dyDescent="0.2">
      <c r="A98" s="134"/>
      <c r="B98" s="141"/>
      <c r="C98" s="136"/>
      <c r="D98" s="137"/>
      <c r="E98" s="138"/>
      <c r="F98" s="139"/>
    </row>
    <row r="99" spans="1:6" s="140" customFormat="1" x14ac:dyDescent="0.2">
      <c r="A99" s="134" t="s">
        <v>526</v>
      </c>
      <c r="B99" s="135" t="s">
        <v>527</v>
      </c>
      <c r="C99" s="136"/>
      <c r="D99" s="137"/>
      <c r="E99" s="138"/>
      <c r="F99" s="139"/>
    </row>
    <row r="100" spans="1:6" s="140" customFormat="1" ht="102" x14ac:dyDescent="0.2">
      <c r="A100" s="134"/>
      <c r="B100" s="141" t="s">
        <v>528</v>
      </c>
      <c r="C100" s="136"/>
      <c r="D100" s="137"/>
      <c r="E100" s="138"/>
      <c r="F100" s="139"/>
    </row>
    <row r="101" spans="1:6" s="140" customFormat="1" x14ac:dyDescent="0.2">
      <c r="A101" s="134">
        <v>1</v>
      </c>
      <c r="B101" s="135" t="s">
        <v>529</v>
      </c>
      <c r="C101" s="136"/>
      <c r="D101" s="137"/>
      <c r="E101" s="158"/>
      <c r="F101" s="159"/>
    </row>
    <row r="102" spans="1:6" s="140" customFormat="1" ht="25.5" x14ac:dyDescent="0.2">
      <c r="A102" s="134"/>
      <c r="B102" s="141" t="s">
        <v>530</v>
      </c>
      <c r="C102" s="136"/>
      <c r="D102" s="137"/>
      <c r="E102" s="158"/>
      <c r="F102" s="159"/>
    </row>
    <row r="103" spans="1:6" s="140" customFormat="1" x14ac:dyDescent="0.2">
      <c r="A103" s="134"/>
      <c r="B103" s="141"/>
      <c r="C103" s="136">
        <v>58.15</v>
      </c>
      <c r="D103" s="137" t="s">
        <v>7</v>
      </c>
      <c r="E103" s="165"/>
      <c r="F103" s="139">
        <f>C103*E103</f>
        <v>0</v>
      </c>
    </row>
    <row r="104" spans="1:6" s="140" customFormat="1" x14ac:dyDescent="0.2">
      <c r="A104" s="134">
        <v>2</v>
      </c>
      <c r="B104" s="135" t="s">
        <v>531</v>
      </c>
      <c r="C104" s="136"/>
      <c r="D104" s="137"/>
      <c r="E104" s="138"/>
      <c r="F104" s="139"/>
    </row>
    <row r="105" spans="1:6" s="140" customFormat="1" ht="38.25" x14ac:dyDescent="0.2">
      <c r="A105" s="134"/>
      <c r="B105" s="141" t="s">
        <v>532</v>
      </c>
      <c r="C105" s="136"/>
      <c r="D105" s="137"/>
      <c r="E105" s="138"/>
      <c r="F105" s="139"/>
    </row>
    <row r="106" spans="1:6" s="140" customFormat="1" x14ac:dyDescent="0.2">
      <c r="A106" s="134"/>
      <c r="B106" s="141"/>
      <c r="C106" s="136">
        <v>86.08</v>
      </c>
      <c r="D106" s="137" t="s">
        <v>7</v>
      </c>
      <c r="E106" s="165"/>
      <c r="F106" s="139">
        <f>C106*E106</f>
        <v>0</v>
      </c>
    </row>
    <row r="107" spans="1:6" s="140" customFormat="1" x14ac:dyDescent="0.2">
      <c r="A107" s="134">
        <v>3</v>
      </c>
      <c r="B107" s="135" t="s">
        <v>533</v>
      </c>
      <c r="C107" s="136"/>
      <c r="D107" s="137"/>
      <c r="E107" s="138"/>
      <c r="F107" s="139"/>
    </row>
    <row r="108" spans="1:6" s="140" customFormat="1" ht="25.5" x14ac:dyDescent="0.2">
      <c r="A108" s="142"/>
      <c r="B108" s="143" t="s">
        <v>534</v>
      </c>
      <c r="F108" s="144"/>
    </row>
    <row r="109" spans="1:6" s="140" customFormat="1" ht="13.5" thickBot="1" x14ac:dyDescent="0.25">
      <c r="A109" s="160"/>
      <c r="B109" s="161"/>
      <c r="C109" s="149">
        <v>23.27</v>
      </c>
      <c r="D109" s="156" t="s">
        <v>7</v>
      </c>
      <c r="E109" s="166"/>
      <c r="F109" s="152">
        <f>C109*E109</f>
        <v>0</v>
      </c>
    </row>
    <row r="110" spans="1:6" s="140" customFormat="1" ht="13.5" thickTop="1" x14ac:dyDescent="0.2">
      <c r="A110" s="358"/>
      <c r="B110" s="359" t="s">
        <v>6</v>
      </c>
      <c r="C110" s="364"/>
      <c r="D110" s="361"/>
      <c r="E110" s="362"/>
      <c r="F110" s="363">
        <f>SUM(F103:F109)</f>
        <v>0</v>
      </c>
    </row>
    <row r="111" spans="1:6" s="140" customFormat="1" x14ac:dyDescent="0.2">
      <c r="A111" s="134"/>
      <c r="B111" s="141"/>
      <c r="C111" s="136"/>
      <c r="D111" s="137"/>
      <c r="E111" s="138"/>
      <c r="F111" s="144"/>
    </row>
    <row r="112" spans="1:6" s="140" customFormat="1" x14ac:dyDescent="0.2">
      <c r="A112" s="134"/>
      <c r="B112" s="141"/>
      <c r="C112" s="136"/>
      <c r="D112" s="137"/>
      <c r="E112" s="138"/>
      <c r="F112" s="144"/>
    </row>
    <row r="113" spans="1:6" s="140" customFormat="1" x14ac:dyDescent="0.2">
      <c r="A113" s="134"/>
      <c r="B113" s="141"/>
      <c r="C113" s="136"/>
      <c r="D113" s="137"/>
      <c r="E113" s="138"/>
      <c r="F113" s="144"/>
    </row>
    <row r="114" spans="1:6" s="140" customFormat="1" x14ac:dyDescent="0.2">
      <c r="A114" s="134" t="s">
        <v>535</v>
      </c>
      <c r="B114" s="135" t="s">
        <v>536</v>
      </c>
      <c r="C114" s="136"/>
      <c r="D114" s="137"/>
      <c r="E114" s="138"/>
      <c r="F114" s="139"/>
    </row>
    <row r="115" spans="1:6" s="140" customFormat="1" x14ac:dyDescent="0.2">
      <c r="A115" s="134">
        <v>1</v>
      </c>
      <c r="B115" s="135" t="s">
        <v>537</v>
      </c>
      <c r="C115" s="136"/>
      <c r="D115" s="137"/>
      <c r="E115" s="138"/>
      <c r="F115" s="139"/>
    </row>
    <row r="116" spans="1:6" s="140" customFormat="1" ht="51" x14ac:dyDescent="0.2">
      <c r="A116" s="142"/>
      <c r="B116" s="143" t="s">
        <v>538</v>
      </c>
      <c r="F116" s="144"/>
    </row>
    <row r="117" spans="1:6" s="140" customFormat="1" x14ac:dyDescent="0.2">
      <c r="A117" s="134"/>
      <c r="B117" s="141"/>
      <c r="C117" s="136">
        <f>+C17</f>
        <v>21.6</v>
      </c>
      <c r="D117" s="137" t="s">
        <v>1</v>
      </c>
      <c r="E117" s="165"/>
      <c r="F117" s="139">
        <f>C117*E117</f>
        <v>0</v>
      </c>
    </row>
    <row r="118" spans="1:6" s="140" customFormat="1" x14ac:dyDescent="0.2">
      <c r="A118" s="134">
        <v>2</v>
      </c>
      <c r="B118" s="135" t="s">
        <v>539</v>
      </c>
      <c r="C118" s="136"/>
      <c r="D118" s="137"/>
      <c r="E118" s="138"/>
      <c r="F118" s="139"/>
    </row>
    <row r="119" spans="1:6" s="140" customFormat="1" ht="51" x14ac:dyDescent="0.2">
      <c r="A119" s="142"/>
      <c r="B119" s="141" t="s">
        <v>540</v>
      </c>
      <c r="F119" s="144"/>
    </row>
    <row r="120" spans="1:6" s="140" customFormat="1" x14ac:dyDescent="0.2">
      <c r="A120" s="134"/>
      <c r="B120" s="141"/>
      <c r="C120" s="136">
        <f>+C117</f>
        <v>21.6</v>
      </c>
      <c r="D120" s="137" t="s">
        <v>1</v>
      </c>
      <c r="E120" s="165"/>
      <c r="F120" s="139">
        <f>C120*E120</f>
        <v>0</v>
      </c>
    </row>
    <row r="121" spans="1:6" s="140" customFormat="1" x14ac:dyDescent="0.2">
      <c r="A121" s="134">
        <v>3</v>
      </c>
      <c r="B121" s="135" t="s">
        <v>541</v>
      </c>
      <c r="C121" s="136"/>
      <c r="D121" s="137"/>
      <c r="E121" s="138"/>
      <c r="F121" s="139"/>
    </row>
    <row r="122" spans="1:6" s="140" customFormat="1" ht="39" thickBot="1" x14ac:dyDescent="0.25">
      <c r="A122" s="160"/>
      <c r="B122" s="148" t="s">
        <v>542</v>
      </c>
      <c r="C122" s="149">
        <f>+C14/2</f>
        <v>18.600000000000001</v>
      </c>
      <c r="D122" s="150" t="s">
        <v>10</v>
      </c>
      <c r="E122" s="166"/>
      <c r="F122" s="152">
        <f>C122*E122</f>
        <v>0</v>
      </c>
    </row>
    <row r="123" spans="1:6" s="140" customFormat="1" ht="13.5" thickTop="1" x14ac:dyDescent="0.2">
      <c r="A123" s="358"/>
      <c r="B123" s="359" t="s">
        <v>6</v>
      </c>
      <c r="C123" s="364"/>
      <c r="D123" s="361"/>
      <c r="E123" s="362"/>
      <c r="F123" s="363">
        <f>SUM(F117:F122)</f>
        <v>0</v>
      </c>
    </row>
    <row r="124" spans="1:6" s="140" customFormat="1" x14ac:dyDescent="0.2">
      <c r="A124" s="134"/>
      <c r="B124" s="141"/>
      <c r="C124" s="136"/>
      <c r="D124" s="137"/>
      <c r="E124" s="138"/>
      <c r="F124" s="139"/>
    </row>
    <row r="125" spans="1:6" s="140" customFormat="1" x14ac:dyDescent="0.2">
      <c r="A125" s="134" t="s">
        <v>543</v>
      </c>
      <c r="B125" s="135" t="s">
        <v>544</v>
      </c>
      <c r="C125" s="136"/>
      <c r="D125" s="137"/>
      <c r="E125" s="138"/>
      <c r="F125" s="139"/>
    </row>
    <row r="126" spans="1:6" s="140" customFormat="1" x14ac:dyDescent="0.2">
      <c r="A126" s="134" t="s">
        <v>470</v>
      </c>
      <c r="B126" s="135" t="s">
        <v>545</v>
      </c>
      <c r="C126" s="136"/>
      <c r="D126" s="137"/>
      <c r="E126" s="138"/>
      <c r="F126" s="139"/>
    </row>
    <row r="127" spans="1:6" s="140" customFormat="1" x14ac:dyDescent="0.2">
      <c r="A127" s="134">
        <v>1</v>
      </c>
      <c r="B127" s="135" t="s">
        <v>546</v>
      </c>
      <c r="C127" s="136"/>
      <c r="D127" s="137"/>
      <c r="E127" s="138"/>
      <c r="F127" s="139"/>
    </row>
    <row r="128" spans="1:6" s="140" customFormat="1" ht="76.5" x14ac:dyDescent="0.2">
      <c r="A128" s="134"/>
      <c r="B128" s="141" t="s">
        <v>547</v>
      </c>
      <c r="C128" s="136"/>
      <c r="D128" s="137"/>
      <c r="E128" s="138"/>
      <c r="F128" s="139"/>
    </row>
    <row r="129" spans="1:6" s="140" customFormat="1" x14ac:dyDescent="0.2">
      <c r="A129" s="134"/>
      <c r="B129" s="141"/>
      <c r="C129" s="136">
        <v>1</v>
      </c>
      <c r="D129" s="137" t="s">
        <v>11</v>
      </c>
      <c r="E129" s="165"/>
      <c r="F129" s="139">
        <f>C129*E129</f>
        <v>0</v>
      </c>
    </row>
    <row r="130" spans="1:6" s="140" customFormat="1" x14ac:dyDescent="0.2">
      <c r="A130" s="134">
        <v>2</v>
      </c>
      <c r="B130" s="135" t="s">
        <v>548</v>
      </c>
      <c r="C130" s="136"/>
      <c r="D130" s="137"/>
      <c r="E130" s="138"/>
      <c r="F130" s="139"/>
    </row>
    <row r="131" spans="1:6" s="140" customFormat="1" ht="102" x14ac:dyDescent="0.2">
      <c r="A131" s="134"/>
      <c r="B131" s="141" t="s">
        <v>588</v>
      </c>
      <c r="C131" s="136"/>
      <c r="D131" s="137"/>
      <c r="E131" s="138"/>
      <c r="F131" s="139"/>
    </row>
    <row r="132" spans="1:6" s="140" customFormat="1" x14ac:dyDescent="0.2">
      <c r="A132" s="134"/>
      <c r="B132" s="141"/>
      <c r="C132" s="136">
        <v>1</v>
      </c>
      <c r="D132" s="137" t="s">
        <v>11</v>
      </c>
      <c r="E132" s="165"/>
      <c r="F132" s="139">
        <f>C132*E132</f>
        <v>0</v>
      </c>
    </row>
    <row r="133" spans="1:6" s="140" customFormat="1" x14ac:dyDescent="0.2">
      <c r="A133" s="134">
        <v>3</v>
      </c>
      <c r="B133" s="135" t="s">
        <v>550</v>
      </c>
      <c r="C133" s="136"/>
      <c r="D133" s="137"/>
      <c r="E133" s="138"/>
      <c r="F133" s="139"/>
    </row>
    <row r="134" spans="1:6" s="140" customFormat="1" ht="51" x14ac:dyDescent="0.2">
      <c r="A134" s="134"/>
      <c r="B134" s="141" t="s">
        <v>551</v>
      </c>
      <c r="C134" s="136"/>
      <c r="D134" s="137"/>
      <c r="E134" s="138"/>
      <c r="F134" s="139"/>
    </row>
    <row r="135" spans="1:6" s="140" customFormat="1" x14ac:dyDescent="0.2">
      <c r="A135" s="134"/>
      <c r="B135" s="141"/>
      <c r="C135" s="136">
        <v>1</v>
      </c>
      <c r="D135" s="137" t="s">
        <v>11</v>
      </c>
      <c r="E135" s="165"/>
      <c r="F135" s="139">
        <f>C135*E135</f>
        <v>0</v>
      </c>
    </row>
    <row r="136" spans="1:6" s="140" customFormat="1" x14ac:dyDescent="0.2">
      <c r="A136" s="134"/>
      <c r="B136" s="141"/>
      <c r="C136" s="136"/>
      <c r="D136" s="137"/>
      <c r="E136" s="165"/>
      <c r="F136" s="139"/>
    </row>
    <row r="137" spans="1:6" s="140" customFormat="1" x14ac:dyDescent="0.2">
      <c r="A137" s="134"/>
      <c r="B137" s="141"/>
      <c r="C137" s="136"/>
      <c r="D137" s="137"/>
      <c r="E137" s="165"/>
      <c r="F137" s="139"/>
    </row>
    <row r="138" spans="1:6" s="140" customFormat="1" x14ac:dyDescent="0.2">
      <c r="A138" s="134"/>
      <c r="B138" s="141"/>
      <c r="C138" s="136"/>
      <c r="D138" s="137"/>
      <c r="E138" s="165"/>
      <c r="F138" s="139"/>
    </row>
    <row r="139" spans="1:6" s="140" customFormat="1" x14ac:dyDescent="0.2">
      <c r="A139" s="134"/>
      <c r="B139" s="141"/>
      <c r="C139" s="136"/>
      <c r="D139" s="137"/>
      <c r="E139" s="165"/>
      <c r="F139" s="139"/>
    </row>
    <row r="140" spans="1:6" s="140" customFormat="1" x14ac:dyDescent="0.2">
      <c r="A140" s="134"/>
      <c r="B140" s="141"/>
      <c r="C140" s="136"/>
      <c r="D140" s="137"/>
      <c r="E140" s="165"/>
      <c r="F140" s="139"/>
    </row>
    <row r="141" spans="1:6" s="140" customFormat="1" x14ac:dyDescent="0.2">
      <c r="A141" s="134"/>
      <c r="B141" s="141"/>
      <c r="C141" s="136"/>
      <c r="D141" s="137"/>
      <c r="E141" s="165"/>
      <c r="F141" s="139"/>
    </row>
    <row r="142" spans="1:6" s="140" customFormat="1" x14ac:dyDescent="0.2">
      <c r="A142" s="134"/>
      <c r="B142" s="141"/>
      <c r="C142" s="136"/>
      <c r="D142" s="137"/>
      <c r="E142" s="165"/>
      <c r="F142" s="139"/>
    </row>
    <row r="143" spans="1:6" s="140" customFormat="1" x14ac:dyDescent="0.2">
      <c r="A143" s="209">
        <v>4</v>
      </c>
      <c r="B143" s="135" t="s">
        <v>589</v>
      </c>
      <c r="C143" s="136"/>
      <c r="D143" s="137"/>
      <c r="E143" s="138"/>
      <c r="F143" s="139"/>
    </row>
    <row r="144" spans="1:6" s="140" customFormat="1" ht="76.5" x14ac:dyDescent="0.2">
      <c r="A144" s="134"/>
      <c r="B144" s="141" t="s">
        <v>590</v>
      </c>
      <c r="C144" s="136"/>
      <c r="D144" s="167"/>
      <c r="E144" s="138"/>
      <c r="F144" s="139"/>
    </row>
    <row r="145" spans="1:6" s="140" customFormat="1" ht="13.5" thickBot="1" x14ac:dyDescent="0.25">
      <c r="A145" s="147"/>
      <c r="B145" s="161"/>
      <c r="C145" s="149">
        <v>1</v>
      </c>
      <c r="D145" s="156" t="s">
        <v>11</v>
      </c>
      <c r="E145" s="166"/>
      <c r="F145" s="152">
        <f>C145*E145</f>
        <v>0</v>
      </c>
    </row>
    <row r="146" spans="1:6" s="140" customFormat="1" ht="13.5" thickTop="1" x14ac:dyDescent="0.2">
      <c r="A146" s="134"/>
      <c r="B146" s="141" t="s">
        <v>6</v>
      </c>
      <c r="C146" s="136"/>
      <c r="D146" s="137"/>
      <c r="E146" s="138"/>
      <c r="F146" s="154">
        <f>SUM(F129:F145)</f>
        <v>0</v>
      </c>
    </row>
    <row r="147" spans="1:6" s="140" customFormat="1" x14ac:dyDescent="0.2">
      <c r="A147" s="162"/>
      <c r="B147" s="163"/>
      <c r="C147" s="132"/>
      <c r="E147" s="164"/>
      <c r="F147" s="144"/>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E9" sqref="E9"/>
    </sheetView>
  </sheetViews>
  <sheetFormatPr defaultRowHeight="12.75" x14ac:dyDescent="0.2"/>
  <cols>
    <col min="1" max="1" width="3.5703125" style="4" customWidth="1"/>
    <col min="2" max="2" width="41.5703125" style="4" customWidth="1"/>
    <col min="3" max="3" width="6.5703125" style="4" customWidth="1"/>
    <col min="4" max="4" width="4.85546875" style="4" customWidth="1"/>
    <col min="5" max="5" width="14.7109375" style="4" customWidth="1"/>
    <col min="6" max="6" width="14.7109375" style="186" customWidth="1"/>
    <col min="7" max="16384" width="9.140625" style="4"/>
  </cols>
  <sheetData>
    <row r="1" spans="1:6" x14ac:dyDescent="0.2">
      <c r="A1" s="168" t="s">
        <v>552</v>
      </c>
      <c r="B1" s="169"/>
      <c r="D1" s="137"/>
      <c r="E1" s="136"/>
      <c r="F1" s="170"/>
    </row>
    <row r="2" spans="1:6" ht="15" x14ac:dyDescent="0.2">
      <c r="A2" s="171"/>
      <c r="B2" s="172" t="s">
        <v>553</v>
      </c>
      <c r="D2" s="173"/>
      <c r="E2" s="174"/>
      <c r="F2" s="175"/>
    </row>
    <row r="3" spans="1:6" ht="15" x14ac:dyDescent="0.2">
      <c r="A3" s="171"/>
      <c r="B3" s="172" t="s">
        <v>597</v>
      </c>
      <c r="D3" s="173"/>
      <c r="E3" s="174"/>
      <c r="F3" s="175"/>
    </row>
    <row r="4" spans="1:6" ht="15" x14ac:dyDescent="0.2">
      <c r="A4" s="171"/>
      <c r="B4" s="172" t="s">
        <v>555</v>
      </c>
      <c r="D4" s="173"/>
      <c r="E4" s="174"/>
      <c r="F4" s="175"/>
    </row>
    <row r="5" spans="1:6" x14ac:dyDescent="0.2">
      <c r="A5" s="142"/>
      <c r="B5" s="176"/>
      <c r="C5" s="137"/>
      <c r="D5" s="137"/>
      <c r="E5" s="136"/>
      <c r="F5" s="170"/>
    </row>
    <row r="6" spans="1:6" x14ac:dyDescent="0.2">
      <c r="A6" s="142" t="s">
        <v>470</v>
      </c>
      <c r="B6" s="143" t="s">
        <v>471</v>
      </c>
      <c r="C6" s="137"/>
      <c r="D6" s="137"/>
      <c r="E6" s="136"/>
      <c r="F6" s="170"/>
    </row>
    <row r="7" spans="1:6" x14ac:dyDescent="0.2">
      <c r="A7" s="142">
        <v>1</v>
      </c>
      <c r="B7" s="135" t="s">
        <v>556</v>
      </c>
      <c r="C7" s="136"/>
      <c r="D7" s="137"/>
      <c r="E7" s="138"/>
      <c r="F7" s="170"/>
    </row>
    <row r="8" spans="1:6" ht="51" x14ac:dyDescent="0.2">
      <c r="A8" s="142"/>
      <c r="B8" s="177" t="s">
        <v>557</v>
      </c>
      <c r="C8" s="140"/>
      <c r="D8" s="140"/>
      <c r="E8" s="140"/>
      <c r="F8" s="178"/>
    </row>
    <row r="9" spans="1:6" ht="13.5" thickBot="1" x14ac:dyDescent="0.25">
      <c r="A9" s="160"/>
      <c r="B9" s="148"/>
      <c r="C9" s="149">
        <v>1</v>
      </c>
      <c r="D9" s="156" t="s">
        <v>165</v>
      </c>
      <c r="E9" s="166"/>
      <c r="F9" s="179">
        <f>C9*E9</f>
        <v>0</v>
      </c>
    </row>
    <row r="10" spans="1:6" ht="13.5" thickTop="1" x14ac:dyDescent="0.2">
      <c r="A10" s="365"/>
      <c r="B10" s="359" t="s">
        <v>6</v>
      </c>
      <c r="C10" s="364"/>
      <c r="D10" s="361"/>
      <c r="E10" s="362"/>
      <c r="F10" s="366">
        <f>F9</f>
        <v>0</v>
      </c>
    </row>
    <row r="11" spans="1:6" x14ac:dyDescent="0.2">
      <c r="A11" s="142"/>
      <c r="B11" s="176"/>
      <c r="C11" s="137"/>
      <c r="D11" s="137"/>
      <c r="E11" s="136"/>
      <c r="F11" s="170"/>
    </row>
    <row r="12" spans="1:6" x14ac:dyDescent="0.2">
      <c r="A12" s="142" t="s">
        <v>485</v>
      </c>
      <c r="B12" s="143" t="s">
        <v>496</v>
      </c>
      <c r="C12" s="137"/>
      <c r="D12" s="137"/>
      <c r="E12" s="136"/>
      <c r="F12" s="170"/>
    </row>
    <row r="13" spans="1:6" x14ac:dyDescent="0.2">
      <c r="A13" s="142">
        <v>1</v>
      </c>
      <c r="B13" s="135" t="s">
        <v>558</v>
      </c>
      <c r="C13" s="137"/>
      <c r="D13" s="137"/>
      <c r="E13" s="136"/>
      <c r="F13" s="170"/>
    </row>
    <row r="14" spans="1:6" ht="117" customHeight="1" x14ac:dyDescent="0.2">
      <c r="A14" s="142"/>
      <c r="B14" s="177" t="s">
        <v>559</v>
      </c>
      <c r="C14" s="136"/>
      <c r="D14" s="137"/>
      <c r="E14" s="138"/>
      <c r="F14" s="170"/>
    </row>
    <row r="15" spans="1:6" x14ac:dyDescent="0.2">
      <c r="A15" s="142"/>
      <c r="B15" s="141"/>
      <c r="C15" s="136">
        <v>3</v>
      </c>
      <c r="D15" s="137" t="s">
        <v>1</v>
      </c>
      <c r="E15" s="165"/>
      <c r="F15" s="170">
        <f>C15*E15</f>
        <v>0</v>
      </c>
    </row>
    <row r="16" spans="1:6" x14ac:dyDescent="0.2">
      <c r="A16" s="142">
        <v>2</v>
      </c>
      <c r="B16" s="135" t="s">
        <v>560</v>
      </c>
      <c r="C16" s="137"/>
      <c r="D16" s="137"/>
      <c r="E16" s="136"/>
      <c r="F16" s="170"/>
    </row>
    <row r="17" spans="1:6" ht="105" customHeight="1" x14ac:dyDescent="0.2">
      <c r="A17" s="142"/>
      <c r="B17" s="177" t="s">
        <v>561</v>
      </c>
      <c r="C17" s="167"/>
      <c r="D17" s="167"/>
      <c r="E17" s="136"/>
      <c r="F17" s="170"/>
    </row>
    <row r="18" spans="1:6" x14ac:dyDescent="0.2">
      <c r="A18" s="142"/>
      <c r="B18" s="176"/>
      <c r="C18" s="136">
        <v>1</v>
      </c>
      <c r="D18" s="137" t="s">
        <v>165</v>
      </c>
      <c r="E18" s="165"/>
      <c r="F18" s="170">
        <f>C18*E18</f>
        <v>0</v>
      </c>
    </row>
    <row r="19" spans="1:6" x14ac:dyDescent="0.2">
      <c r="A19" s="142">
        <v>3</v>
      </c>
      <c r="B19" s="135" t="s">
        <v>562</v>
      </c>
      <c r="C19" s="136"/>
      <c r="D19" s="137"/>
      <c r="E19" s="138"/>
      <c r="F19" s="170"/>
    </row>
    <row r="20" spans="1:6" ht="63.75" x14ac:dyDescent="0.2">
      <c r="B20" s="177" t="s">
        <v>563</v>
      </c>
      <c r="E20" s="185"/>
    </row>
    <row r="21" spans="1:6" x14ac:dyDescent="0.2">
      <c r="B21" s="143"/>
      <c r="C21" s="136">
        <v>1</v>
      </c>
      <c r="D21" s="137" t="s">
        <v>165</v>
      </c>
      <c r="E21" s="165"/>
      <c r="F21" s="170">
        <f>C21*E21</f>
        <v>0</v>
      </c>
    </row>
    <row r="22" spans="1:6" x14ac:dyDescent="0.2">
      <c r="A22" s="187">
        <v>4</v>
      </c>
      <c r="B22" s="135" t="s">
        <v>564</v>
      </c>
      <c r="C22" s="136"/>
      <c r="D22" s="137"/>
      <c r="E22" s="138"/>
      <c r="F22" s="170"/>
    </row>
    <row r="23" spans="1:6" ht="69.75" customHeight="1" x14ac:dyDescent="0.2">
      <c r="A23" s="134"/>
      <c r="B23" s="177" t="s">
        <v>565</v>
      </c>
      <c r="C23" s="136"/>
      <c r="D23" s="137"/>
      <c r="E23" s="138"/>
      <c r="F23" s="170"/>
    </row>
    <row r="24" spans="1:6" ht="13.5" thickBot="1" x14ac:dyDescent="0.25">
      <c r="A24" s="147"/>
      <c r="B24" s="148"/>
      <c r="C24" s="149">
        <v>3.76</v>
      </c>
      <c r="D24" s="156" t="s">
        <v>1</v>
      </c>
      <c r="E24" s="166"/>
      <c r="F24" s="179">
        <f>C24*E24</f>
        <v>0</v>
      </c>
    </row>
    <row r="25" spans="1:6" ht="13.5" thickTop="1" x14ac:dyDescent="0.2">
      <c r="A25" s="358"/>
      <c r="B25" s="359" t="s">
        <v>6</v>
      </c>
      <c r="C25" s="364"/>
      <c r="D25" s="361"/>
      <c r="E25" s="362"/>
      <c r="F25" s="366">
        <f>F15+F18+F21+F24</f>
        <v>0</v>
      </c>
    </row>
    <row r="26" spans="1:6" x14ac:dyDescent="0.2">
      <c r="A26" s="187"/>
      <c r="B26" s="189"/>
      <c r="C26" s="137"/>
      <c r="D26" s="137"/>
      <c r="E26" s="136"/>
      <c r="F26" s="170"/>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showZeros="0" zoomScaleNormal="100" workbookViewId="0">
      <selection activeCell="E10" sqref="E10"/>
    </sheetView>
  </sheetViews>
  <sheetFormatPr defaultRowHeight="12.75" x14ac:dyDescent="0.2"/>
  <cols>
    <col min="1" max="1" width="3.5703125" style="4" customWidth="1"/>
    <col min="2" max="2" width="41.5703125" style="4" customWidth="1"/>
    <col min="3" max="3" width="6.5703125" style="4" customWidth="1"/>
    <col min="4" max="4" width="5.42578125" style="4" customWidth="1"/>
    <col min="5" max="5" width="14.7109375" style="4" customWidth="1"/>
    <col min="6" max="6" width="14.7109375" style="158" customWidth="1"/>
    <col min="7" max="16384" width="9.140625" style="4"/>
  </cols>
  <sheetData>
    <row r="2" spans="1:6" x14ac:dyDescent="0.2">
      <c r="A2" s="168" t="s">
        <v>552</v>
      </c>
      <c r="B2" s="169"/>
      <c r="D2" s="137"/>
      <c r="E2" s="136"/>
      <c r="F2" s="138"/>
    </row>
    <row r="3" spans="1:6" ht="15" x14ac:dyDescent="0.2">
      <c r="A3" s="171"/>
      <c r="B3" s="172" t="s">
        <v>553</v>
      </c>
      <c r="D3" s="173"/>
      <c r="E3" s="174"/>
      <c r="F3" s="219"/>
    </row>
    <row r="4" spans="1:6" ht="15" x14ac:dyDescent="0.2">
      <c r="A4" s="171"/>
      <c r="B4" s="172" t="s">
        <v>597</v>
      </c>
      <c r="D4" s="173"/>
      <c r="E4" s="174"/>
      <c r="F4" s="219"/>
    </row>
    <row r="5" spans="1:6" ht="15" x14ac:dyDescent="0.2">
      <c r="A5" s="171"/>
      <c r="B5" s="172" t="s">
        <v>580</v>
      </c>
      <c r="D5" s="173"/>
      <c r="E5" s="174"/>
      <c r="F5" s="219"/>
    </row>
    <row r="6" spans="1:6" x14ac:dyDescent="0.2">
      <c r="A6" s="142"/>
      <c r="B6" s="176"/>
      <c r="C6" s="137"/>
      <c r="D6" s="137"/>
      <c r="E6" s="136"/>
      <c r="F6" s="138"/>
    </row>
    <row r="7" spans="1:6" x14ac:dyDescent="0.2">
      <c r="A7" s="142" t="s">
        <v>470</v>
      </c>
      <c r="B7" s="143" t="s">
        <v>471</v>
      </c>
      <c r="C7" s="137"/>
      <c r="D7" s="137"/>
      <c r="E7" s="136"/>
      <c r="F7" s="138"/>
    </row>
    <row r="8" spans="1:6" x14ac:dyDescent="0.2">
      <c r="A8" s="142">
        <v>1</v>
      </c>
      <c r="B8" s="135" t="s">
        <v>556</v>
      </c>
      <c r="C8" s="136"/>
      <c r="D8" s="137"/>
      <c r="E8" s="138"/>
      <c r="F8" s="138"/>
    </row>
    <row r="9" spans="1:6" ht="51" x14ac:dyDescent="0.2">
      <c r="A9" s="142"/>
      <c r="B9" s="177" t="s">
        <v>557</v>
      </c>
      <c r="C9" s="140"/>
      <c r="D9" s="140"/>
      <c r="E9" s="140"/>
      <c r="F9" s="196"/>
    </row>
    <row r="10" spans="1:6" ht="13.5" thickBot="1" x14ac:dyDescent="0.25">
      <c r="A10" s="160"/>
      <c r="B10" s="148"/>
      <c r="C10" s="149">
        <v>1</v>
      </c>
      <c r="D10" s="156" t="s">
        <v>165</v>
      </c>
      <c r="E10" s="166"/>
      <c r="F10" s="151">
        <f>C10*E10</f>
        <v>0</v>
      </c>
    </row>
    <row r="11" spans="1:6" ht="13.5" thickTop="1" x14ac:dyDescent="0.2">
      <c r="A11" s="365"/>
      <c r="B11" s="359" t="s">
        <v>6</v>
      </c>
      <c r="C11" s="364"/>
      <c r="D11" s="361"/>
      <c r="E11" s="362"/>
      <c r="F11" s="367">
        <f>F10</f>
        <v>0</v>
      </c>
    </row>
    <row r="12" spans="1:6" x14ac:dyDescent="0.2">
      <c r="A12" s="142"/>
      <c r="B12" s="176"/>
      <c r="C12" s="137"/>
      <c r="D12" s="137"/>
      <c r="E12" s="136"/>
      <c r="F12" s="138"/>
    </row>
    <row r="13" spans="1:6" x14ac:dyDescent="0.2">
      <c r="A13" s="142" t="s">
        <v>485</v>
      </c>
      <c r="B13" s="143" t="s">
        <v>496</v>
      </c>
      <c r="C13" s="137"/>
      <c r="D13" s="137"/>
      <c r="E13" s="136"/>
      <c r="F13" s="138"/>
    </row>
    <row r="14" spans="1:6" x14ac:dyDescent="0.2">
      <c r="A14" s="142">
        <v>1</v>
      </c>
      <c r="B14" s="135" t="s">
        <v>558</v>
      </c>
      <c r="C14" s="137"/>
      <c r="D14" s="137"/>
      <c r="E14" s="136"/>
      <c r="F14" s="138"/>
    </row>
    <row r="15" spans="1:6" ht="116.25" customHeight="1" x14ac:dyDescent="0.2">
      <c r="A15" s="142"/>
      <c r="B15" s="177" t="s">
        <v>559</v>
      </c>
      <c r="C15" s="136"/>
      <c r="D15" s="137"/>
      <c r="E15" s="138"/>
      <c r="F15" s="138"/>
    </row>
    <row r="16" spans="1:6" x14ac:dyDescent="0.2">
      <c r="A16" s="142"/>
      <c r="B16" s="141"/>
      <c r="C16" s="136">
        <v>3</v>
      </c>
      <c r="D16" s="137" t="s">
        <v>1</v>
      </c>
      <c r="E16" s="165"/>
      <c r="F16" s="138">
        <f>C16*E16</f>
        <v>0</v>
      </c>
    </row>
    <row r="17" spans="1:6" x14ac:dyDescent="0.2">
      <c r="A17" s="142">
        <v>2</v>
      </c>
      <c r="B17" s="135" t="s">
        <v>560</v>
      </c>
      <c r="C17" s="137"/>
      <c r="D17" s="137"/>
      <c r="E17" s="136"/>
      <c r="F17" s="138"/>
    </row>
    <row r="18" spans="1:6" ht="103.5" customHeight="1" x14ac:dyDescent="0.2">
      <c r="A18" s="142"/>
      <c r="B18" s="177" t="s">
        <v>581</v>
      </c>
      <c r="C18" s="167"/>
      <c r="D18" s="167"/>
      <c r="E18" s="136"/>
      <c r="F18" s="138"/>
    </row>
    <row r="19" spans="1:6" x14ac:dyDescent="0.2">
      <c r="A19" s="142"/>
      <c r="B19" s="176"/>
      <c r="C19" s="136">
        <v>1</v>
      </c>
      <c r="D19" s="137" t="s">
        <v>165</v>
      </c>
      <c r="E19" s="165"/>
      <c r="F19" s="138">
        <f>C19*E19</f>
        <v>0</v>
      </c>
    </row>
    <row r="20" spans="1:6" x14ac:dyDescent="0.2">
      <c r="A20" s="142">
        <v>3</v>
      </c>
      <c r="B20" s="135" t="s">
        <v>562</v>
      </c>
      <c r="C20" s="136"/>
      <c r="D20" s="137"/>
      <c r="E20" s="138"/>
      <c r="F20" s="138"/>
    </row>
    <row r="21" spans="1:6" ht="63.75" x14ac:dyDescent="0.2">
      <c r="B21" s="177" t="s">
        <v>563</v>
      </c>
      <c r="E21" s="185"/>
    </row>
    <row r="22" spans="1:6" x14ac:dyDescent="0.2">
      <c r="B22" s="143"/>
      <c r="C22" s="136">
        <v>1</v>
      </c>
      <c r="D22" s="137" t="s">
        <v>165</v>
      </c>
      <c r="E22" s="165"/>
      <c r="F22" s="138">
        <f>C22*E22</f>
        <v>0</v>
      </c>
    </row>
    <row r="23" spans="1:6" x14ac:dyDescent="0.2">
      <c r="A23" s="187">
        <v>4</v>
      </c>
      <c r="B23" s="135" t="s">
        <v>564</v>
      </c>
      <c r="C23" s="136"/>
      <c r="D23" s="137"/>
      <c r="E23" s="138"/>
      <c r="F23" s="138"/>
    </row>
    <row r="24" spans="1:6" ht="65.25" customHeight="1" x14ac:dyDescent="0.2">
      <c r="A24" s="134"/>
      <c r="B24" s="177" t="s">
        <v>565</v>
      </c>
      <c r="C24" s="136"/>
      <c r="D24" s="137"/>
      <c r="E24" s="138"/>
      <c r="F24" s="138"/>
    </row>
    <row r="25" spans="1:6" ht="13.5" thickBot="1" x14ac:dyDescent="0.25">
      <c r="A25" s="147"/>
      <c r="B25" s="148"/>
      <c r="C25" s="149">
        <v>4.28</v>
      </c>
      <c r="D25" s="156" t="s">
        <v>1</v>
      </c>
      <c r="E25" s="166"/>
      <c r="F25" s="151">
        <f>C25*E25</f>
        <v>0</v>
      </c>
    </row>
    <row r="26" spans="1:6" ht="13.5" thickTop="1" x14ac:dyDescent="0.2">
      <c r="A26" s="358"/>
      <c r="B26" s="359" t="s">
        <v>6</v>
      </c>
      <c r="C26" s="364"/>
      <c r="D26" s="361"/>
      <c r="E26" s="362"/>
      <c r="F26" s="367">
        <f>F16+F19+F22+F25</f>
        <v>0</v>
      </c>
    </row>
    <row r="27" spans="1:6" x14ac:dyDescent="0.2">
      <c r="A27" s="187"/>
      <c r="B27" s="189"/>
      <c r="C27" s="137"/>
      <c r="D27" s="137"/>
      <c r="E27" s="136"/>
      <c r="F27" s="138"/>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42"/>
  <sheetViews>
    <sheetView showZeros="0" workbookViewId="0">
      <selection activeCell="C42" sqref="C42"/>
    </sheetView>
  </sheetViews>
  <sheetFormatPr defaultRowHeight="12.75" x14ac:dyDescent="0.2"/>
  <cols>
    <col min="1" max="1" width="46.28515625" customWidth="1"/>
    <col min="2" max="2" width="13.5703125" customWidth="1"/>
    <col min="3" max="3" width="15.5703125" customWidth="1"/>
  </cols>
  <sheetData>
    <row r="3" spans="1:3" x14ac:dyDescent="0.2">
      <c r="A3" s="2" t="s">
        <v>627</v>
      </c>
    </row>
    <row r="5" spans="1:3" ht="15.75" x14ac:dyDescent="0.25">
      <c r="A5" s="103" t="s">
        <v>598</v>
      </c>
    </row>
    <row r="7" spans="1:3" x14ac:dyDescent="0.2">
      <c r="A7" s="2" t="s">
        <v>613</v>
      </c>
      <c r="C7" s="1"/>
    </row>
    <row r="8" spans="1:3" x14ac:dyDescent="0.2">
      <c r="C8" s="1"/>
    </row>
    <row r="9" spans="1:3" x14ac:dyDescent="0.2">
      <c r="A9" s="2" t="s">
        <v>602</v>
      </c>
      <c r="C9" s="1"/>
    </row>
    <row r="10" spans="1:3" x14ac:dyDescent="0.2">
      <c r="A10" t="s">
        <v>603</v>
      </c>
      <c r="C10" s="1">
        <f>'JA 29'!F26</f>
        <v>0</v>
      </c>
    </row>
    <row r="11" spans="1:3" x14ac:dyDescent="0.2">
      <c r="A11" t="s">
        <v>604</v>
      </c>
      <c r="C11" s="1">
        <f>'JA 29'!F42</f>
        <v>0</v>
      </c>
    </row>
    <row r="12" spans="1:3" x14ac:dyDescent="0.2">
      <c r="A12" t="s">
        <v>605</v>
      </c>
      <c r="C12" s="1">
        <f>'JA 29'!F64</f>
        <v>0</v>
      </c>
    </row>
    <row r="13" spans="1:3" x14ac:dyDescent="0.2">
      <c r="A13" t="s">
        <v>606</v>
      </c>
      <c r="C13" s="1">
        <f>'JA 29'!F78</f>
        <v>0</v>
      </c>
    </row>
    <row r="14" spans="1:3" x14ac:dyDescent="0.2">
      <c r="A14" t="s">
        <v>607</v>
      </c>
      <c r="C14" s="1">
        <f>'JA 29'!F89</f>
        <v>0</v>
      </c>
    </row>
    <row r="15" spans="1:3" x14ac:dyDescent="0.2">
      <c r="A15" t="s">
        <v>608</v>
      </c>
      <c r="C15" s="1">
        <f>'JA 29'!F102</f>
        <v>0</v>
      </c>
    </row>
    <row r="16" spans="1:3" ht="13.5" thickBot="1" x14ac:dyDescent="0.25">
      <c r="A16" s="104" t="s">
        <v>609</v>
      </c>
      <c r="B16" s="104"/>
      <c r="C16" s="105">
        <f>'JA 29'!F115</f>
        <v>0</v>
      </c>
    </row>
    <row r="17" spans="1:3" ht="13.5" thickTop="1" x14ac:dyDescent="0.2">
      <c r="A17" s="106" t="s">
        <v>6</v>
      </c>
      <c r="C17" s="107">
        <f>C10+C11+C12+C13+C14+C15+C16</f>
        <v>0</v>
      </c>
    </row>
    <row r="18" spans="1:3" x14ac:dyDescent="0.2">
      <c r="C18" s="1"/>
    </row>
    <row r="19" spans="1:3" x14ac:dyDescent="0.2">
      <c r="A19" s="2" t="s">
        <v>610</v>
      </c>
      <c r="C19" s="1"/>
    </row>
    <row r="20" spans="1:3" ht="13.5" thickBot="1" x14ac:dyDescent="0.25">
      <c r="A20" s="104" t="s">
        <v>611</v>
      </c>
      <c r="B20" s="104"/>
      <c r="C20" s="105">
        <f>'JA 29'!F131</f>
        <v>0</v>
      </c>
    </row>
    <row r="21" spans="1:3" ht="13.5" thickTop="1" x14ac:dyDescent="0.2">
      <c r="A21" s="106" t="s">
        <v>6</v>
      </c>
      <c r="C21" s="107">
        <f>C20</f>
        <v>0</v>
      </c>
    </row>
    <row r="22" spans="1:3" x14ac:dyDescent="0.2">
      <c r="C22" s="1"/>
    </row>
    <row r="23" spans="1:3" x14ac:dyDescent="0.2">
      <c r="A23" s="2" t="s">
        <v>612</v>
      </c>
      <c r="B23" s="2"/>
      <c r="C23" s="107">
        <f>C17+C21</f>
        <v>0</v>
      </c>
    </row>
    <row r="24" spans="1:3" x14ac:dyDescent="0.2">
      <c r="C24" s="1"/>
    </row>
    <row r="25" spans="1:3" x14ac:dyDescent="0.2">
      <c r="A25" s="2" t="s">
        <v>624</v>
      </c>
      <c r="C25" s="1"/>
    </row>
    <row r="26" spans="1:3" x14ac:dyDescent="0.2">
      <c r="A26" s="2"/>
      <c r="C26" s="1"/>
    </row>
    <row r="27" spans="1:3" x14ac:dyDescent="0.2">
      <c r="A27" s="2" t="s">
        <v>602</v>
      </c>
      <c r="C27" s="1"/>
    </row>
    <row r="28" spans="1:3" x14ac:dyDescent="0.2">
      <c r="A28" s="108" t="s">
        <v>617</v>
      </c>
      <c r="C28" s="1">
        <f>'tip2 (2)'!F10</f>
        <v>0</v>
      </c>
    </row>
    <row r="29" spans="1:3" ht="13.5" thickBot="1" x14ac:dyDescent="0.25">
      <c r="A29" s="109" t="s">
        <v>616</v>
      </c>
      <c r="B29" s="104"/>
      <c r="C29" s="105">
        <f>'tip2 (2)'!F25</f>
        <v>0</v>
      </c>
    </row>
    <row r="30" spans="1:3" ht="13.5" thickTop="1" x14ac:dyDescent="0.2">
      <c r="A30" s="106" t="s">
        <v>6</v>
      </c>
      <c r="C30" s="107">
        <f>C28+C29</f>
        <v>0</v>
      </c>
    </row>
    <row r="31" spans="1:3" x14ac:dyDescent="0.2">
      <c r="C31" s="1"/>
    </row>
    <row r="32" spans="1:3" x14ac:dyDescent="0.2">
      <c r="A32" s="2" t="s">
        <v>618</v>
      </c>
      <c r="C32" s="1"/>
    </row>
    <row r="33" spans="1:3" x14ac:dyDescent="0.2">
      <c r="C33" s="1"/>
    </row>
    <row r="34" spans="1:3" x14ac:dyDescent="0.2">
      <c r="A34" s="2" t="s">
        <v>602</v>
      </c>
      <c r="C34" s="1"/>
    </row>
    <row r="35" spans="1:3" x14ac:dyDescent="0.2">
      <c r="A35" s="108" t="s">
        <v>617</v>
      </c>
      <c r="C35" s="1">
        <f>'tip8'!F10</f>
        <v>0</v>
      </c>
    </row>
    <row r="36" spans="1:3" ht="13.5" thickBot="1" x14ac:dyDescent="0.25">
      <c r="A36" s="109" t="s">
        <v>616</v>
      </c>
      <c r="B36" s="104"/>
      <c r="C36" s="105">
        <f>'tip8'!F25</f>
        <v>0</v>
      </c>
    </row>
    <row r="37" spans="1:3" ht="13.5" thickTop="1" x14ac:dyDescent="0.2">
      <c r="A37" s="106" t="s">
        <v>6</v>
      </c>
      <c r="B37" s="3"/>
      <c r="C37" s="111">
        <f>C35+C36</f>
        <v>0</v>
      </c>
    </row>
    <row r="38" spans="1:3" x14ac:dyDescent="0.2">
      <c r="A38" s="110"/>
      <c r="B38" s="110"/>
      <c r="C38" s="111"/>
    </row>
    <row r="39" spans="1:3" x14ac:dyDescent="0.2">
      <c r="A39" s="220" t="s">
        <v>640</v>
      </c>
      <c r="B39" s="110"/>
      <c r="C39" s="221">
        <f>(C10+C11+C12+C13+C14+C15+C16+C20+C28+C29+C35+C36)*0.1</f>
        <v>0</v>
      </c>
    </row>
    <row r="40" spans="1:3" x14ac:dyDescent="0.2">
      <c r="C40" s="1"/>
    </row>
    <row r="41" spans="1:3" ht="13.5" thickBot="1" x14ac:dyDescent="0.25">
      <c r="A41" s="418" t="s">
        <v>628</v>
      </c>
      <c r="B41" s="418"/>
    </row>
    <row r="42" spans="1:3" ht="13.5" thickBot="1" x14ac:dyDescent="0.25">
      <c r="A42" s="418"/>
      <c r="B42" s="418"/>
      <c r="C42" s="357">
        <f>C23+C30+C37+C39</f>
        <v>0</v>
      </c>
    </row>
  </sheetData>
  <sheetProtection password="CFB7" sheet="1" objects="1" scenarios="1"/>
  <mergeCells count="1">
    <mergeCell ref="A41:B42"/>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showZeros="0" zoomScaleNormal="100" workbookViewId="0">
      <selection activeCell="E13" sqref="E13"/>
    </sheetView>
  </sheetViews>
  <sheetFormatPr defaultRowHeight="12.75" x14ac:dyDescent="0.2"/>
  <cols>
    <col min="1" max="1" width="6" style="121" bestFit="1" customWidth="1"/>
    <col min="2" max="2" width="36.7109375" style="132" customWidth="1"/>
    <col min="3" max="3" width="8.5703125" style="124" customWidth="1"/>
    <col min="4" max="4" width="4.7109375" style="124" bestFit="1" customWidth="1"/>
    <col min="5" max="5" width="12" style="133" customWidth="1"/>
    <col min="6" max="6" width="13.7109375" style="191" customWidth="1"/>
    <col min="7" max="16384" width="9.140625" style="124"/>
  </cols>
  <sheetData>
    <row r="1" spans="1:6" s="118" customFormat="1" ht="15.75" x14ac:dyDescent="0.25">
      <c r="A1" s="114" t="s">
        <v>635</v>
      </c>
      <c r="B1" s="103" t="s">
        <v>461</v>
      </c>
      <c r="C1" s="115"/>
      <c r="D1" s="115"/>
      <c r="E1" s="116"/>
      <c r="F1" s="190"/>
    </row>
    <row r="2" spans="1:6" s="118" customFormat="1" ht="15.75" x14ac:dyDescent="0.25">
      <c r="A2" s="114" t="s">
        <v>637</v>
      </c>
      <c r="B2" s="103" t="s">
        <v>9</v>
      </c>
      <c r="C2" s="115"/>
      <c r="D2" s="115"/>
      <c r="E2" s="116"/>
      <c r="F2" s="190"/>
    </row>
    <row r="3" spans="1:6" s="118" customFormat="1" ht="15.75" x14ac:dyDescent="0.25">
      <c r="A3" s="114" t="s">
        <v>638</v>
      </c>
      <c r="B3" s="103" t="s">
        <v>598</v>
      </c>
      <c r="C3" s="115"/>
      <c r="D3" s="115"/>
      <c r="E3" s="116"/>
      <c r="F3" s="190"/>
    </row>
    <row r="4" spans="1:6" x14ac:dyDescent="0.2">
      <c r="A4" s="119"/>
      <c r="B4" s="120"/>
      <c r="C4" s="121"/>
      <c r="D4" s="121"/>
      <c r="E4" s="122"/>
    </row>
    <row r="5" spans="1:6" ht="76.5" x14ac:dyDescent="0.2">
      <c r="A5" s="125" t="s">
        <v>463</v>
      </c>
      <c r="B5" s="126" t="s">
        <v>464</v>
      </c>
      <c r="C5" s="127" t="s">
        <v>465</v>
      </c>
      <c r="D5" s="128" t="s">
        <v>466</v>
      </c>
      <c r="E5" s="129" t="s">
        <v>585</v>
      </c>
      <c r="F5" s="129" t="s">
        <v>468</v>
      </c>
    </row>
    <row r="6" spans="1:6" x14ac:dyDescent="0.2">
      <c r="A6" s="131">
        <v>1</v>
      </c>
    </row>
    <row r="7" spans="1:6" s="140" customFormat="1" x14ac:dyDescent="0.2">
      <c r="A7" s="134" t="s">
        <v>469</v>
      </c>
      <c r="B7" s="135" t="s">
        <v>9</v>
      </c>
      <c r="C7" s="136"/>
      <c r="D7" s="137"/>
      <c r="E7" s="138"/>
      <c r="F7" s="192"/>
    </row>
    <row r="8" spans="1:6" s="140" customFormat="1" x14ac:dyDescent="0.2">
      <c r="A8" s="134" t="s">
        <v>470</v>
      </c>
      <c r="B8" s="135" t="s">
        <v>471</v>
      </c>
      <c r="C8" s="136"/>
      <c r="D8" s="137"/>
      <c r="E8" s="138"/>
      <c r="F8" s="192"/>
    </row>
    <row r="9" spans="1:6" s="140" customFormat="1" ht="76.5" x14ac:dyDescent="0.2">
      <c r="A9" s="134"/>
      <c r="B9" s="141" t="s">
        <v>472</v>
      </c>
      <c r="C9" s="136"/>
      <c r="D9" s="137"/>
      <c r="E9" s="138"/>
      <c r="F9" s="192"/>
    </row>
    <row r="10" spans="1:6" s="140" customFormat="1" x14ac:dyDescent="0.2">
      <c r="A10" s="134"/>
      <c r="B10" s="141"/>
      <c r="C10" s="136"/>
      <c r="D10" s="137"/>
      <c r="E10" s="138"/>
      <c r="F10" s="192"/>
    </row>
    <row r="11" spans="1:6" s="140" customFormat="1" x14ac:dyDescent="0.2">
      <c r="A11" s="134">
        <v>1</v>
      </c>
      <c r="B11" s="135" t="s">
        <v>473</v>
      </c>
      <c r="C11" s="136"/>
      <c r="D11" s="137"/>
      <c r="E11" s="138"/>
      <c r="F11" s="192"/>
    </row>
    <row r="12" spans="1:6" s="140" customFormat="1" x14ac:dyDescent="0.2">
      <c r="A12" s="142"/>
      <c r="B12" s="143" t="s">
        <v>474</v>
      </c>
      <c r="F12" s="164"/>
    </row>
    <row r="13" spans="1:6" s="140" customFormat="1" x14ac:dyDescent="0.2">
      <c r="A13" s="134"/>
      <c r="B13" s="141"/>
      <c r="C13" s="136">
        <f>25.7*2</f>
        <v>51.4</v>
      </c>
      <c r="D13" s="137" t="s">
        <v>2</v>
      </c>
      <c r="E13" s="165"/>
      <c r="F13" s="192">
        <f>C13*E13</f>
        <v>0</v>
      </c>
    </row>
    <row r="14" spans="1:6" s="140" customFormat="1" x14ac:dyDescent="0.2">
      <c r="A14" s="134">
        <v>2</v>
      </c>
      <c r="B14" s="135" t="s">
        <v>475</v>
      </c>
      <c r="C14" s="136"/>
      <c r="D14" s="137"/>
      <c r="E14" s="138"/>
      <c r="F14" s="192"/>
    </row>
    <row r="15" spans="1:6" s="140" customFormat="1" ht="38.25" x14ac:dyDescent="0.2">
      <c r="A15" s="142"/>
      <c r="B15" s="143" t="s">
        <v>476</v>
      </c>
      <c r="E15" s="138"/>
      <c r="F15" s="164"/>
    </row>
    <row r="16" spans="1:6" s="140" customFormat="1" x14ac:dyDescent="0.2">
      <c r="A16" s="134"/>
      <c r="B16" s="141"/>
      <c r="C16" s="136">
        <v>41.18</v>
      </c>
      <c r="D16" s="137" t="s">
        <v>1</v>
      </c>
      <c r="E16" s="165"/>
      <c r="F16" s="192">
        <f>C16*E16</f>
        <v>0</v>
      </c>
    </row>
    <row r="17" spans="1:6" s="140" customFormat="1" x14ac:dyDescent="0.2">
      <c r="A17" s="134">
        <v>3</v>
      </c>
      <c r="B17" s="135" t="s">
        <v>479</v>
      </c>
      <c r="C17" s="136"/>
      <c r="D17" s="137"/>
      <c r="E17" s="138"/>
      <c r="F17" s="192"/>
    </row>
    <row r="18" spans="1:6" s="140" customFormat="1" ht="63.75" x14ac:dyDescent="0.2">
      <c r="A18" s="146"/>
      <c r="B18" s="141" t="s">
        <v>480</v>
      </c>
      <c r="F18" s="164"/>
    </row>
    <row r="19" spans="1:6" s="140" customFormat="1" x14ac:dyDescent="0.2">
      <c r="A19" s="146"/>
      <c r="B19" s="141"/>
      <c r="C19" s="136">
        <v>1</v>
      </c>
      <c r="D19" s="137" t="s">
        <v>11</v>
      </c>
      <c r="E19" s="165"/>
      <c r="F19" s="192">
        <f>C19*E19</f>
        <v>0</v>
      </c>
    </row>
    <row r="20" spans="1:6" s="140" customFormat="1" x14ac:dyDescent="0.2">
      <c r="A20" s="134">
        <v>4</v>
      </c>
      <c r="B20" s="135" t="s">
        <v>481</v>
      </c>
      <c r="C20" s="136"/>
      <c r="D20" s="137"/>
      <c r="E20" s="138"/>
      <c r="F20" s="192"/>
    </row>
    <row r="21" spans="1:6" s="140" customFormat="1" ht="63.75" x14ac:dyDescent="0.2">
      <c r="A21" s="134"/>
      <c r="B21" s="141" t="s">
        <v>482</v>
      </c>
      <c r="F21" s="164"/>
    </row>
    <row r="22" spans="1:6" s="140" customFormat="1" x14ac:dyDescent="0.2">
      <c r="A22" s="134"/>
      <c r="B22" s="141"/>
      <c r="C22" s="136">
        <v>1.71</v>
      </c>
      <c r="D22" s="137" t="s">
        <v>3</v>
      </c>
      <c r="E22" s="165"/>
      <c r="F22" s="192">
        <f>C22*E22</f>
        <v>0</v>
      </c>
    </row>
    <row r="23" spans="1:6" s="140" customFormat="1" x14ac:dyDescent="0.2">
      <c r="A23" s="134">
        <v>5</v>
      </c>
      <c r="B23" s="135" t="s">
        <v>483</v>
      </c>
      <c r="C23" s="136"/>
      <c r="D23" s="137"/>
      <c r="E23" s="138"/>
      <c r="F23" s="192"/>
    </row>
    <row r="24" spans="1:6" s="140" customFormat="1" ht="38.25" x14ac:dyDescent="0.2">
      <c r="A24" s="134"/>
      <c r="B24" s="141" t="s">
        <v>484</v>
      </c>
      <c r="F24" s="164"/>
    </row>
    <row r="25" spans="1:6" s="140" customFormat="1" ht="13.5" thickBot="1" x14ac:dyDescent="0.25">
      <c r="A25" s="147"/>
      <c r="B25" s="148"/>
      <c r="C25" s="149">
        <v>1</v>
      </c>
      <c r="D25" s="150" t="s">
        <v>11</v>
      </c>
      <c r="E25" s="166"/>
      <c r="F25" s="193">
        <f>C25*E25</f>
        <v>0</v>
      </c>
    </row>
    <row r="26" spans="1:6" s="140" customFormat="1" ht="13.5" thickTop="1" x14ac:dyDescent="0.2">
      <c r="A26" s="358"/>
      <c r="B26" s="359" t="s">
        <v>6</v>
      </c>
      <c r="C26" s="364"/>
      <c r="D26" s="368"/>
      <c r="E26" s="362"/>
      <c r="F26" s="369">
        <f>SUM(F13:F25)</f>
        <v>0</v>
      </c>
    </row>
    <row r="27" spans="1:6" s="140" customFormat="1" x14ac:dyDescent="0.2">
      <c r="A27" s="134"/>
      <c r="B27" s="141"/>
      <c r="C27" s="153"/>
      <c r="D27" s="137"/>
      <c r="E27" s="138"/>
      <c r="F27" s="192"/>
    </row>
    <row r="28" spans="1:6" s="140" customFormat="1" x14ac:dyDescent="0.2">
      <c r="A28" s="134" t="s">
        <v>485</v>
      </c>
      <c r="B28" s="135" t="s">
        <v>5</v>
      </c>
      <c r="C28" s="153"/>
      <c r="D28" s="137"/>
      <c r="E28" s="138"/>
      <c r="F28" s="192"/>
    </row>
    <row r="29" spans="1:6" s="140" customFormat="1" ht="102" x14ac:dyDescent="0.2">
      <c r="A29" s="134"/>
      <c r="B29" s="143" t="s">
        <v>486</v>
      </c>
      <c r="C29" s="153"/>
      <c r="D29" s="137"/>
      <c r="E29" s="138"/>
      <c r="F29" s="192"/>
    </row>
    <row r="30" spans="1:6" s="140" customFormat="1" x14ac:dyDescent="0.2">
      <c r="A30" s="134">
        <v>1</v>
      </c>
      <c r="B30" s="135" t="s">
        <v>487</v>
      </c>
      <c r="C30" s="153"/>
      <c r="D30" s="137"/>
      <c r="E30" s="138"/>
      <c r="F30" s="192"/>
    </row>
    <row r="31" spans="1:6" s="140" customFormat="1" ht="63.75" x14ac:dyDescent="0.2">
      <c r="A31" s="142"/>
      <c r="B31" s="141" t="s">
        <v>488</v>
      </c>
      <c r="F31" s="164"/>
    </row>
    <row r="32" spans="1:6" s="140" customFormat="1" x14ac:dyDescent="0.2">
      <c r="A32" s="134"/>
      <c r="B32" s="141"/>
      <c r="C32" s="136">
        <f>41.18*0.3+32.63*0.4-C35</f>
        <v>22.405999999999999</v>
      </c>
      <c r="D32" s="137" t="s">
        <v>3</v>
      </c>
      <c r="E32" s="165"/>
      <c r="F32" s="192">
        <f>C32*E32</f>
        <v>0</v>
      </c>
    </row>
    <row r="33" spans="1:6" s="140" customFormat="1" x14ac:dyDescent="0.2">
      <c r="A33" s="134">
        <v>2</v>
      </c>
      <c r="B33" s="135" t="s">
        <v>489</v>
      </c>
      <c r="C33" s="153"/>
      <c r="D33" s="137"/>
      <c r="E33" s="138"/>
      <c r="F33" s="192"/>
    </row>
    <row r="34" spans="1:6" s="140" customFormat="1" ht="51" x14ac:dyDescent="0.2">
      <c r="A34" s="142"/>
      <c r="B34" s="141" t="s">
        <v>490</v>
      </c>
      <c r="F34" s="164"/>
    </row>
    <row r="35" spans="1:6" s="140" customFormat="1" x14ac:dyDescent="0.2">
      <c r="A35" s="134"/>
      <c r="B35" s="141"/>
      <c r="C35" s="136">
        <v>3</v>
      </c>
      <c r="D35" s="137" t="s">
        <v>3</v>
      </c>
      <c r="E35" s="165"/>
      <c r="F35" s="192">
        <f>C35*E35</f>
        <v>0</v>
      </c>
    </row>
    <row r="36" spans="1:6" s="140" customFormat="1" x14ac:dyDescent="0.2">
      <c r="A36" s="134">
        <v>3</v>
      </c>
      <c r="B36" s="135" t="s">
        <v>491</v>
      </c>
      <c r="C36" s="153"/>
      <c r="D36" s="137"/>
      <c r="E36" s="138"/>
      <c r="F36" s="192"/>
    </row>
    <row r="37" spans="1:6" s="140" customFormat="1" ht="63.75" x14ac:dyDescent="0.2">
      <c r="A37" s="142"/>
      <c r="B37" s="141" t="s">
        <v>492</v>
      </c>
      <c r="F37" s="164"/>
    </row>
    <row r="38" spans="1:6" s="140" customFormat="1" x14ac:dyDescent="0.2">
      <c r="A38" s="142"/>
      <c r="B38" s="141"/>
      <c r="C38" s="136">
        <f>+C32+C35</f>
        <v>25.405999999999999</v>
      </c>
      <c r="D38" s="137" t="s">
        <v>3</v>
      </c>
      <c r="E38" s="165"/>
      <c r="F38" s="192">
        <f>C38*E38</f>
        <v>0</v>
      </c>
    </row>
    <row r="39" spans="1:6" s="140" customFormat="1" x14ac:dyDescent="0.2">
      <c r="A39" s="134">
        <v>4</v>
      </c>
      <c r="B39" s="135" t="s">
        <v>493</v>
      </c>
      <c r="C39" s="136"/>
      <c r="D39" s="137"/>
      <c r="E39" s="138"/>
      <c r="F39" s="192"/>
    </row>
    <row r="40" spans="1:6" s="140" customFormat="1" ht="25.5" x14ac:dyDescent="0.2">
      <c r="A40" s="134"/>
      <c r="B40" s="141" t="s">
        <v>494</v>
      </c>
      <c r="C40" s="136"/>
      <c r="D40" s="137"/>
      <c r="E40" s="138"/>
      <c r="F40" s="192"/>
    </row>
    <row r="41" spans="1:6" s="140" customFormat="1" ht="13.5" thickBot="1" x14ac:dyDescent="0.25">
      <c r="A41" s="147"/>
      <c r="B41" s="148"/>
      <c r="C41" s="155">
        <f>+C32+C35</f>
        <v>25.405999999999999</v>
      </c>
      <c r="D41" s="156" t="s">
        <v>3</v>
      </c>
      <c r="E41" s="166"/>
      <c r="F41" s="193">
        <f>C41*E41</f>
        <v>0</v>
      </c>
    </row>
    <row r="42" spans="1:6" s="140" customFormat="1" ht="13.5" thickTop="1" x14ac:dyDescent="0.2">
      <c r="A42" s="358"/>
      <c r="B42" s="359" t="s">
        <v>6</v>
      </c>
      <c r="C42" s="360"/>
      <c r="D42" s="361"/>
      <c r="E42" s="362"/>
      <c r="F42" s="369">
        <f>SUM(F32:F41)</f>
        <v>0</v>
      </c>
    </row>
    <row r="43" spans="1:6" s="140" customFormat="1" x14ac:dyDescent="0.2">
      <c r="A43" s="134"/>
      <c r="B43" s="141"/>
      <c r="C43" s="153"/>
      <c r="D43" s="137"/>
      <c r="E43" s="138"/>
      <c r="F43" s="192"/>
    </row>
    <row r="44" spans="1:6" s="140" customFormat="1" x14ac:dyDescent="0.2">
      <c r="A44" s="134" t="s">
        <v>495</v>
      </c>
      <c r="B44" s="135" t="s">
        <v>496</v>
      </c>
      <c r="C44" s="136"/>
      <c r="D44" s="137"/>
      <c r="E44" s="138"/>
      <c r="F44" s="192"/>
    </row>
    <row r="45" spans="1:6" s="140" customFormat="1" x14ac:dyDescent="0.2">
      <c r="A45" s="134">
        <v>1</v>
      </c>
      <c r="B45" s="135" t="s">
        <v>497</v>
      </c>
      <c r="C45" s="136"/>
      <c r="D45" s="137"/>
      <c r="E45" s="138"/>
      <c r="F45" s="192"/>
    </row>
    <row r="46" spans="1:6" s="140" customFormat="1" ht="51" x14ac:dyDescent="0.2">
      <c r="A46" s="134"/>
      <c r="B46" s="141" t="s">
        <v>498</v>
      </c>
      <c r="C46" s="136"/>
      <c r="D46" s="137"/>
      <c r="E46" s="138"/>
      <c r="F46" s="192"/>
    </row>
    <row r="47" spans="1:6" s="140" customFormat="1" x14ac:dyDescent="0.2">
      <c r="A47" s="134"/>
      <c r="B47" s="141"/>
      <c r="C47" s="136">
        <v>2.1800000000000002</v>
      </c>
      <c r="D47" s="137" t="s">
        <v>1</v>
      </c>
      <c r="E47" s="165"/>
      <c r="F47" s="192">
        <f>C47*E47</f>
        <v>0</v>
      </c>
    </row>
    <row r="48" spans="1:6" s="140" customFormat="1" x14ac:dyDescent="0.2">
      <c r="A48" s="134">
        <v>2</v>
      </c>
      <c r="B48" s="135" t="s">
        <v>499</v>
      </c>
      <c r="C48" s="136"/>
      <c r="D48" s="137"/>
      <c r="E48" s="138"/>
      <c r="F48" s="192"/>
    </row>
    <row r="49" spans="1:6" s="140" customFormat="1" ht="76.5" x14ac:dyDescent="0.2">
      <c r="A49" s="134"/>
      <c r="B49" s="141" t="s">
        <v>572</v>
      </c>
      <c r="C49" s="136"/>
      <c r="D49" s="137"/>
      <c r="E49" s="138"/>
      <c r="F49" s="192"/>
    </row>
    <row r="50" spans="1:6" s="140" customFormat="1" x14ac:dyDescent="0.2">
      <c r="A50" s="134"/>
      <c r="B50" s="141"/>
      <c r="C50" s="136">
        <v>1</v>
      </c>
      <c r="D50" s="137" t="s">
        <v>11</v>
      </c>
      <c r="E50" s="165"/>
      <c r="F50" s="192">
        <f>C50*E50</f>
        <v>0</v>
      </c>
    </row>
    <row r="51" spans="1:6" s="140" customFormat="1" ht="25.5" x14ac:dyDescent="0.2">
      <c r="A51" s="134">
        <v>3</v>
      </c>
      <c r="B51" s="135" t="s">
        <v>573</v>
      </c>
      <c r="C51" s="136"/>
      <c r="D51" s="137"/>
      <c r="E51" s="138"/>
      <c r="F51" s="192"/>
    </row>
    <row r="52" spans="1:6" s="140" customFormat="1" ht="89.25" x14ac:dyDescent="0.2">
      <c r="A52" s="134"/>
      <c r="B52" s="141" t="s">
        <v>574</v>
      </c>
      <c r="C52" s="136"/>
      <c r="D52" s="137"/>
      <c r="E52" s="138"/>
      <c r="F52" s="192"/>
    </row>
    <row r="53" spans="1:6" s="140" customFormat="1" x14ac:dyDescent="0.2">
      <c r="A53" s="134"/>
      <c r="B53" s="141"/>
      <c r="C53" s="136">
        <v>1</v>
      </c>
      <c r="D53" s="145" t="s">
        <v>11</v>
      </c>
      <c r="E53" s="165"/>
      <c r="F53" s="192">
        <f>C53*E53</f>
        <v>0</v>
      </c>
    </row>
    <row r="54" spans="1:6" s="140" customFormat="1" x14ac:dyDescent="0.2">
      <c r="A54" s="134"/>
      <c r="B54" s="141"/>
      <c r="C54" s="136"/>
      <c r="D54" s="145"/>
      <c r="E54" s="165"/>
      <c r="F54" s="192"/>
    </row>
    <row r="55" spans="1:6" s="140" customFormat="1" x14ac:dyDescent="0.2">
      <c r="A55" s="134">
        <v>4</v>
      </c>
      <c r="B55" s="135" t="s">
        <v>504</v>
      </c>
      <c r="C55" s="136"/>
      <c r="D55" s="137"/>
      <c r="E55" s="138"/>
      <c r="F55" s="192"/>
    </row>
    <row r="56" spans="1:6" s="140" customFormat="1" ht="63.75" x14ac:dyDescent="0.2">
      <c r="A56" s="134"/>
      <c r="B56" s="141" t="s">
        <v>505</v>
      </c>
      <c r="C56" s="136"/>
      <c r="D56" s="137"/>
      <c r="E56" s="138"/>
      <c r="F56" s="192"/>
    </row>
    <row r="57" spans="1:6" s="140" customFormat="1" x14ac:dyDescent="0.2">
      <c r="A57" s="134"/>
      <c r="B57" s="141"/>
      <c r="C57" s="136">
        <v>13.13</v>
      </c>
      <c r="D57" s="137" t="s">
        <v>1</v>
      </c>
      <c r="E57" s="165"/>
      <c r="F57" s="192">
        <f>C57*E57</f>
        <v>0</v>
      </c>
    </row>
    <row r="58" spans="1:6" s="157" customFormat="1" x14ac:dyDescent="0.2">
      <c r="A58" s="134">
        <v>5</v>
      </c>
      <c r="B58" s="135" t="s">
        <v>506</v>
      </c>
      <c r="C58" s="136"/>
      <c r="D58" s="137"/>
      <c r="E58" s="138"/>
      <c r="F58" s="192"/>
    </row>
    <row r="59" spans="1:6" s="157" customFormat="1" x14ac:dyDescent="0.2">
      <c r="A59" s="134"/>
      <c r="B59" s="141" t="s">
        <v>507</v>
      </c>
      <c r="C59" s="136"/>
      <c r="D59" s="137"/>
      <c r="E59" s="138"/>
      <c r="F59" s="192"/>
    </row>
    <row r="60" spans="1:6" s="157" customFormat="1" x14ac:dyDescent="0.2">
      <c r="A60" s="134"/>
      <c r="B60" s="141"/>
      <c r="C60" s="136">
        <f>+C57</f>
        <v>13.13</v>
      </c>
      <c r="D60" s="137" t="s">
        <v>1</v>
      </c>
      <c r="E60" s="165"/>
      <c r="F60" s="192">
        <f>C60*E60</f>
        <v>0</v>
      </c>
    </row>
    <row r="61" spans="1:6" s="157" customFormat="1" x14ac:dyDescent="0.2">
      <c r="A61" s="134">
        <v>6</v>
      </c>
      <c r="B61" s="135" t="s">
        <v>508</v>
      </c>
      <c r="C61" s="136"/>
      <c r="D61" s="137"/>
      <c r="E61" s="138"/>
      <c r="F61" s="192"/>
    </row>
    <row r="62" spans="1:6" s="157" customFormat="1" x14ac:dyDescent="0.2">
      <c r="A62" s="134"/>
      <c r="B62" s="141" t="s">
        <v>509</v>
      </c>
      <c r="C62" s="136"/>
      <c r="D62" s="137"/>
      <c r="E62" s="138"/>
      <c r="F62" s="192"/>
    </row>
    <row r="63" spans="1:6" s="140" customFormat="1" ht="13.5" thickBot="1" x14ac:dyDescent="0.25">
      <c r="A63" s="147"/>
      <c r="B63" s="148"/>
      <c r="C63" s="149">
        <v>5</v>
      </c>
      <c r="D63" s="156" t="s">
        <v>8</v>
      </c>
      <c r="E63" s="166"/>
      <c r="F63" s="193">
        <f>C63*E63</f>
        <v>0</v>
      </c>
    </row>
    <row r="64" spans="1:6" s="140" customFormat="1" ht="13.5" thickTop="1" x14ac:dyDescent="0.2">
      <c r="A64" s="358"/>
      <c r="B64" s="359" t="s">
        <v>6</v>
      </c>
      <c r="C64" s="364"/>
      <c r="D64" s="361"/>
      <c r="E64" s="362"/>
      <c r="F64" s="369">
        <f>SUM(F47:F63)</f>
        <v>0</v>
      </c>
    </row>
    <row r="65" spans="1:6" s="140" customFormat="1" x14ac:dyDescent="0.2">
      <c r="A65" s="134"/>
      <c r="B65" s="141"/>
      <c r="C65" s="136"/>
      <c r="D65" s="137"/>
      <c r="E65" s="138"/>
      <c r="F65" s="192"/>
    </row>
    <row r="66" spans="1:6" s="140" customFormat="1" x14ac:dyDescent="0.2">
      <c r="A66" s="134" t="s">
        <v>510</v>
      </c>
      <c r="B66" s="135" t="s">
        <v>511</v>
      </c>
      <c r="C66" s="136"/>
      <c r="D66" s="137"/>
      <c r="E66" s="138"/>
      <c r="F66" s="192"/>
    </row>
    <row r="67" spans="1:6" s="140" customFormat="1" ht="89.25" x14ac:dyDescent="0.2">
      <c r="A67" s="134"/>
      <c r="B67" s="141" t="s">
        <v>512</v>
      </c>
      <c r="C67" s="136"/>
      <c r="D67" s="137"/>
      <c r="E67" s="138"/>
      <c r="F67" s="192"/>
    </row>
    <row r="68" spans="1:6" s="140" customFormat="1" x14ac:dyDescent="0.2">
      <c r="A68" s="134"/>
      <c r="B68" s="141"/>
      <c r="C68" s="136"/>
      <c r="D68" s="137"/>
      <c r="E68" s="158"/>
      <c r="F68" s="195"/>
    </row>
    <row r="69" spans="1:6" s="140" customFormat="1" ht="25.5" x14ac:dyDescent="0.2">
      <c r="A69" s="134">
        <v>1</v>
      </c>
      <c r="B69" s="135" t="s">
        <v>513</v>
      </c>
      <c r="C69" s="136"/>
      <c r="D69" s="137"/>
      <c r="E69" s="158"/>
      <c r="F69" s="195"/>
    </row>
    <row r="70" spans="1:6" s="140" customFormat="1" ht="102" x14ac:dyDescent="0.2">
      <c r="A70" s="134"/>
      <c r="B70" s="141" t="s">
        <v>514</v>
      </c>
      <c r="C70" s="136"/>
      <c r="D70" s="137"/>
      <c r="E70" s="158"/>
      <c r="F70" s="195"/>
    </row>
    <row r="71" spans="1:6" s="140" customFormat="1" x14ac:dyDescent="0.2">
      <c r="A71" s="134"/>
      <c r="B71" s="141"/>
      <c r="C71" s="136">
        <v>8.0299999999999994</v>
      </c>
      <c r="D71" s="137" t="s">
        <v>1</v>
      </c>
      <c r="E71" s="165"/>
      <c r="F71" s="192">
        <f>C71*E71</f>
        <v>0</v>
      </c>
    </row>
    <row r="72" spans="1:6" s="140" customFormat="1" x14ac:dyDescent="0.2">
      <c r="A72" s="134">
        <v>2</v>
      </c>
      <c r="B72" s="135" t="s">
        <v>515</v>
      </c>
      <c r="C72" s="136"/>
      <c r="D72" s="137"/>
      <c r="E72" s="138"/>
      <c r="F72" s="192"/>
    </row>
    <row r="73" spans="1:6" s="140" customFormat="1" ht="38.25" x14ac:dyDescent="0.2">
      <c r="A73" s="134"/>
      <c r="B73" s="141" t="s">
        <v>577</v>
      </c>
      <c r="C73" s="136"/>
      <c r="D73" s="137"/>
      <c r="E73" s="138"/>
      <c r="F73" s="192"/>
    </row>
    <row r="74" spans="1:6" s="140" customFormat="1" x14ac:dyDescent="0.2">
      <c r="A74" s="134"/>
      <c r="B74" s="141"/>
      <c r="C74" s="136">
        <v>3.5</v>
      </c>
      <c r="D74" s="145" t="s">
        <v>1</v>
      </c>
      <c r="E74" s="165"/>
      <c r="F74" s="192">
        <f>C74*E74</f>
        <v>0</v>
      </c>
    </row>
    <row r="75" spans="1:6" s="140" customFormat="1" x14ac:dyDescent="0.2">
      <c r="A75" s="134">
        <v>3</v>
      </c>
      <c r="B75" s="135" t="s">
        <v>517</v>
      </c>
      <c r="C75" s="136"/>
      <c r="D75" s="137"/>
      <c r="E75" s="138"/>
      <c r="F75" s="192"/>
    </row>
    <row r="76" spans="1:6" s="140" customFormat="1" ht="76.5" x14ac:dyDescent="0.2">
      <c r="A76" s="134"/>
      <c r="B76" s="141" t="s">
        <v>518</v>
      </c>
      <c r="C76" s="136"/>
      <c r="D76" s="137"/>
      <c r="E76" s="138"/>
      <c r="F76" s="192"/>
    </row>
    <row r="77" spans="1:6" s="140" customFormat="1" ht="13.5" thickBot="1" x14ac:dyDescent="0.25">
      <c r="A77" s="147"/>
      <c r="B77" s="148"/>
      <c r="C77" s="149">
        <v>2.09</v>
      </c>
      <c r="D77" s="150" t="s">
        <v>1</v>
      </c>
      <c r="E77" s="166"/>
      <c r="F77" s="193">
        <f>C77*E77</f>
        <v>0</v>
      </c>
    </row>
    <row r="78" spans="1:6" s="140" customFormat="1" ht="13.5" thickTop="1" x14ac:dyDescent="0.2">
      <c r="A78" s="358"/>
      <c r="B78" s="359" t="s">
        <v>6</v>
      </c>
      <c r="C78" s="364"/>
      <c r="D78" s="368"/>
      <c r="E78" s="362"/>
      <c r="F78" s="369">
        <f>SUM(F71:F77)</f>
        <v>0</v>
      </c>
    </row>
    <row r="79" spans="1:6" s="140" customFormat="1" x14ac:dyDescent="0.2">
      <c r="A79" s="134"/>
      <c r="B79" s="141"/>
      <c r="C79" s="136"/>
      <c r="D79" s="137"/>
      <c r="E79" s="138"/>
      <c r="F79" s="192"/>
    </row>
    <row r="80" spans="1:6" s="140" customFormat="1" x14ac:dyDescent="0.2">
      <c r="A80" s="134"/>
      <c r="B80" s="141"/>
      <c r="C80" s="136"/>
      <c r="D80" s="137"/>
      <c r="E80" s="138"/>
      <c r="F80" s="192"/>
    </row>
    <row r="81" spans="1:6" s="140" customFormat="1" x14ac:dyDescent="0.2">
      <c r="A81" s="134"/>
      <c r="B81" s="141"/>
      <c r="C81" s="136"/>
      <c r="D81" s="137"/>
      <c r="E81" s="138"/>
      <c r="F81" s="192"/>
    </row>
    <row r="82" spans="1:6" s="140" customFormat="1" x14ac:dyDescent="0.2">
      <c r="A82" s="134" t="s">
        <v>520</v>
      </c>
      <c r="B82" s="135" t="s">
        <v>521</v>
      </c>
      <c r="C82" s="136"/>
      <c r="D82" s="137"/>
      <c r="E82" s="138"/>
      <c r="F82" s="192"/>
    </row>
    <row r="83" spans="1:6" s="140" customFormat="1" x14ac:dyDescent="0.2">
      <c r="A83" s="134">
        <v>1</v>
      </c>
      <c r="B83" s="135" t="s">
        <v>522</v>
      </c>
      <c r="C83" s="136"/>
      <c r="D83" s="137"/>
      <c r="E83" s="138"/>
      <c r="F83" s="192"/>
    </row>
    <row r="84" spans="1:6" s="140" customFormat="1" ht="76.5" x14ac:dyDescent="0.2">
      <c r="A84" s="134"/>
      <c r="B84" s="141" t="s">
        <v>523</v>
      </c>
      <c r="C84" s="136"/>
      <c r="D84" s="137"/>
      <c r="E84" s="138"/>
      <c r="F84" s="192"/>
    </row>
    <row r="85" spans="1:6" s="140" customFormat="1" x14ac:dyDescent="0.2">
      <c r="A85" s="134"/>
      <c r="B85" s="141"/>
      <c r="C85" s="136">
        <v>1.72</v>
      </c>
      <c r="D85" s="137" t="s">
        <v>3</v>
      </c>
      <c r="E85" s="165"/>
      <c r="F85" s="192">
        <f>C85*E85</f>
        <v>0</v>
      </c>
    </row>
    <row r="86" spans="1:6" s="140" customFormat="1" x14ac:dyDescent="0.2">
      <c r="A86" s="134">
        <v>2</v>
      </c>
      <c r="B86" s="135" t="s">
        <v>524</v>
      </c>
      <c r="C86" s="136"/>
      <c r="D86" s="137"/>
      <c r="E86" s="138"/>
      <c r="F86" s="192"/>
    </row>
    <row r="87" spans="1:6" s="140" customFormat="1" ht="76.5" x14ac:dyDescent="0.2">
      <c r="A87" s="134"/>
      <c r="B87" s="141" t="s">
        <v>525</v>
      </c>
      <c r="C87" s="136"/>
      <c r="D87" s="137"/>
      <c r="E87" s="138"/>
      <c r="F87" s="192"/>
    </row>
    <row r="88" spans="1:6" s="140" customFormat="1" ht="13.5" thickBot="1" x14ac:dyDescent="0.25">
      <c r="A88" s="147"/>
      <c r="B88" s="148"/>
      <c r="C88" s="149">
        <v>0.11</v>
      </c>
      <c r="D88" s="156" t="s">
        <v>3</v>
      </c>
      <c r="E88" s="166"/>
      <c r="F88" s="193">
        <f>C88*E88</f>
        <v>0</v>
      </c>
    </row>
    <row r="89" spans="1:6" s="140" customFormat="1" ht="13.5" thickTop="1" x14ac:dyDescent="0.2">
      <c r="A89" s="358"/>
      <c r="B89" s="359" t="s">
        <v>6</v>
      </c>
      <c r="C89" s="364"/>
      <c r="D89" s="361"/>
      <c r="E89" s="362"/>
      <c r="F89" s="369">
        <f>SUM(F85:F88)</f>
        <v>0</v>
      </c>
    </row>
    <row r="90" spans="1:6" s="140" customFormat="1" x14ac:dyDescent="0.2">
      <c r="A90" s="134"/>
      <c r="B90" s="141"/>
      <c r="C90" s="136"/>
      <c r="D90" s="137"/>
      <c r="E90" s="138"/>
      <c r="F90" s="192"/>
    </row>
    <row r="91" spans="1:6" s="140" customFormat="1" x14ac:dyDescent="0.2">
      <c r="A91" s="134" t="s">
        <v>526</v>
      </c>
      <c r="B91" s="135" t="s">
        <v>527</v>
      </c>
      <c r="C91" s="136"/>
      <c r="D91" s="137"/>
      <c r="E91" s="138"/>
      <c r="F91" s="192"/>
    </row>
    <row r="92" spans="1:6" s="140" customFormat="1" ht="102" x14ac:dyDescent="0.2">
      <c r="A92" s="134"/>
      <c r="B92" s="141" t="s">
        <v>528</v>
      </c>
      <c r="C92" s="136"/>
      <c r="D92" s="137"/>
      <c r="E92" s="138"/>
      <c r="F92" s="192"/>
    </row>
    <row r="93" spans="1:6" s="140" customFormat="1" x14ac:dyDescent="0.2">
      <c r="A93" s="134">
        <v>1</v>
      </c>
      <c r="B93" s="135" t="s">
        <v>529</v>
      </c>
      <c r="C93" s="136"/>
      <c r="D93" s="137"/>
      <c r="E93" s="158"/>
      <c r="F93" s="195"/>
    </row>
    <row r="94" spans="1:6" s="140" customFormat="1" ht="25.5" x14ac:dyDescent="0.2">
      <c r="A94" s="134"/>
      <c r="B94" s="141" t="s">
        <v>530</v>
      </c>
      <c r="C94" s="136"/>
      <c r="D94" s="137"/>
      <c r="E94" s="158"/>
      <c r="F94" s="195"/>
    </row>
    <row r="95" spans="1:6" s="140" customFormat="1" x14ac:dyDescent="0.2">
      <c r="A95" s="134"/>
      <c r="B95" s="141"/>
      <c r="C95" s="136">
        <v>139.72999999999999</v>
      </c>
      <c r="D95" s="137" t="s">
        <v>7</v>
      </c>
      <c r="E95" s="165"/>
      <c r="F95" s="192">
        <f>C95*E95</f>
        <v>0</v>
      </c>
    </row>
    <row r="96" spans="1:6" s="140" customFormat="1" x14ac:dyDescent="0.2">
      <c r="A96" s="134">
        <v>2</v>
      </c>
      <c r="B96" s="135" t="s">
        <v>531</v>
      </c>
      <c r="C96" s="136"/>
      <c r="D96" s="137"/>
      <c r="E96" s="138"/>
      <c r="F96" s="192"/>
    </row>
    <row r="97" spans="1:6" s="140" customFormat="1" ht="38.25" x14ac:dyDescent="0.2">
      <c r="A97" s="134"/>
      <c r="B97" s="141" t="s">
        <v>532</v>
      </c>
      <c r="C97" s="136"/>
      <c r="D97" s="137"/>
      <c r="E97" s="138"/>
      <c r="F97" s="192"/>
    </row>
    <row r="98" spans="1:6" s="140" customFormat="1" x14ac:dyDescent="0.2">
      <c r="A98" s="134"/>
      <c r="B98" s="141"/>
      <c r="C98" s="136">
        <v>117.83</v>
      </c>
      <c r="D98" s="137" t="s">
        <v>7</v>
      </c>
      <c r="E98" s="165"/>
      <c r="F98" s="192">
        <f>C98*E98</f>
        <v>0</v>
      </c>
    </row>
    <row r="99" spans="1:6" s="140" customFormat="1" x14ac:dyDescent="0.2">
      <c r="A99" s="134">
        <v>3</v>
      </c>
      <c r="B99" s="135" t="s">
        <v>533</v>
      </c>
      <c r="C99" s="136"/>
      <c r="D99" s="137"/>
      <c r="E99" s="138"/>
      <c r="F99" s="192"/>
    </row>
    <row r="100" spans="1:6" s="140" customFormat="1" ht="25.5" x14ac:dyDescent="0.2">
      <c r="A100" s="142"/>
      <c r="B100" s="143" t="s">
        <v>534</v>
      </c>
      <c r="F100" s="164"/>
    </row>
    <row r="101" spans="1:6" s="140" customFormat="1" ht="13.5" thickBot="1" x14ac:dyDescent="0.25">
      <c r="A101" s="160"/>
      <c r="B101" s="161"/>
      <c r="C101" s="149">
        <v>45.56</v>
      </c>
      <c r="D101" s="156" t="s">
        <v>7</v>
      </c>
      <c r="E101" s="166"/>
      <c r="F101" s="193">
        <f>C101*E101</f>
        <v>0</v>
      </c>
    </row>
    <row r="102" spans="1:6" s="140" customFormat="1" ht="13.5" thickTop="1" x14ac:dyDescent="0.2">
      <c r="A102" s="365"/>
      <c r="B102" s="359" t="s">
        <v>6</v>
      </c>
      <c r="C102" s="364"/>
      <c r="D102" s="361"/>
      <c r="E102" s="362"/>
      <c r="F102" s="369">
        <f>SUM(F95:F101)</f>
        <v>0</v>
      </c>
    </row>
    <row r="103" spans="1:6" s="140" customFormat="1" x14ac:dyDescent="0.2">
      <c r="A103" s="134"/>
      <c r="B103" s="141"/>
      <c r="C103" s="136"/>
      <c r="D103" s="137"/>
      <c r="E103" s="138"/>
      <c r="F103" s="192"/>
    </row>
    <row r="104" spans="1:6" s="140" customFormat="1" x14ac:dyDescent="0.2">
      <c r="A104" s="134" t="s">
        <v>535</v>
      </c>
      <c r="B104" s="135" t="s">
        <v>536</v>
      </c>
      <c r="C104" s="136"/>
      <c r="D104" s="137"/>
      <c r="E104" s="138"/>
      <c r="F104" s="192"/>
    </row>
    <row r="105" spans="1:6" s="140" customFormat="1" x14ac:dyDescent="0.2">
      <c r="A105" s="134">
        <v>1</v>
      </c>
      <c r="B105" s="135" t="s">
        <v>537</v>
      </c>
      <c r="C105" s="136"/>
      <c r="D105" s="137"/>
      <c r="E105" s="138"/>
      <c r="F105" s="192"/>
    </row>
    <row r="106" spans="1:6" s="140" customFormat="1" ht="51" x14ac:dyDescent="0.2">
      <c r="A106" s="142"/>
      <c r="B106" s="143" t="s">
        <v>538</v>
      </c>
      <c r="F106" s="164"/>
    </row>
    <row r="107" spans="1:6" s="140" customFormat="1" x14ac:dyDescent="0.2">
      <c r="A107" s="134"/>
      <c r="B107" s="141"/>
      <c r="C107" s="136">
        <f>+C16</f>
        <v>41.18</v>
      </c>
      <c r="D107" s="137" t="s">
        <v>1</v>
      </c>
      <c r="E107" s="165"/>
      <c r="F107" s="192">
        <f>C107*E107</f>
        <v>0</v>
      </c>
    </row>
    <row r="108" spans="1:6" s="140" customFormat="1" x14ac:dyDescent="0.2">
      <c r="A108" s="134"/>
      <c r="B108" s="141"/>
      <c r="C108" s="136"/>
      <c r="D108" s="137"/>
      <c r="E108" s="165"/>
      <c r="F108" s="192"/>
    </row>
    <row r="109" spans="1:6" s="140" customFormat="1" x14ac:dyDescent="0.2">
      <c r="A109" s="134"/>
      <c r="B109" s="141"/>
      <c r="C109" s="136"/>
      <c r="D109" s="137"/>
      <c r="E109" s="165"/>
      <c r="F109" s="192"/>
    </row>
    <row r="110" spans="1:6" s="140" customFormat="1" x14ac:dyDescent="0.2">
      <c r="A110" s="134">
        <v>2</v>
      </c>
      <c r="B110" s="135" t="s">
        <v>539</v>
      </c>
      <c r="C110" s="136"/>
      <c r="D110" s="137"/>
      <c r="E110" s="138"/>
      <c r="F110" s="192"/>
    </row>
    <row r="111" spans="1:6" s="140" customFormat="1" ht="51" x14ac:dyDescent="0.2">
      <c r="A111" s="142"/>
      <c r="B111" s="143" t="s">
        <v>540</v>
      </c>
      <c r="F111" s="164"/>
    </row>
    <row r="112" spans="1:6" s="140" customFormat="1" x14ac:dyDescent="0.2">
      <c r="A112" s="134"/>
      <c r="B112" s="141"/>
      <c r="C112" s="136">
        <f>+C107</f>
        <v>41.18</v>
      </c>
      <c r="D112" s="137" t="s">
        <v>1</v>
      </c>
      <c r="E112" s="165"/>
      <c r="F112" s="192">
        <f>C112*E112</f>
        <v>0</v>
      </c>
    </row>
    <row r="113" spans="1:6" s="140" customFormat="1" x14ac:dyDescent="0.2">
      <c r="A113" s="134">
        <v>3</v>
      </c>
      <c r="B113" s="135" t="s">
        <v>541</v>
      </c>
      <c r="C113" s="136"/>
      <c r="D113" s="137"/>
      <c r="E113" s="138"/>
      <c r="F113" s="192"/>
    </row>
    <row r="114" spans="1:6" s="140" customFormat="1" ht="39" thickBot="1" x14ac:dyDescent="0.25">
      <c r="A114" s="160"/>
      <c r="B114" s="148" t="s">
        <v>542</v>
      </c>
      <c r="C114" s="149">
        <f>+C13/2</f>
        <v>25.7</v>
      </c>
      <c r="D114" s="150" t="s">
        <v>10</v>
      </c>
      <c r="E114" s="166"/>
      <c r="F114" s="193">
        <f>C114*E114</f>
        <v>0</v>
      </c>
    </row>
    <row r="115" spans="1:6" s="140" customFormat="1" ht="13.5" thickTop="1" x14ac:dyDescent="0.2">
      <c r="A115" s="358"/>
      <c r="B115" s="359" t="s">
        <v>599</v>
      </c>
      <c r="C115" s="364"/>
      <c r="D115" s="361"/>
      <c r="E115" s="362"/>
      <c r="F115" s="369">
        <f>SUM(F107:F114)</f>
        <v>0</v>
      </c>
    </row>
    <row r="116" spans="1:6" s="140" customFormat="1" x14ac:dyDescent="0.2">
      <c r="A116" s="134"/>
      <c r="B116" s="141"/>
      <c r="C116" s="136"/>
      <c r="D116" s="137"/>
      <c r="E116" s="138"/>
      <c r="F116" s="192"/>
    </row>
    <row r="117" spans="1:6" s="140" customFormat="1" x14ac:dyDescent="0.2">
      <c r="A117" s="134" t="s">
        <v>543</v>
      </c>
      <c r="B117" s="135" t="s">
        <v>544</v>
      </c>
      <c r="C117" s="136"/>
      <c r="D117" s="137"/>
      <c r="E117" s="138"/>
      <c r="F117" s="192"/>
    </row>
    <row r="118" spans="1:6" s="140" customFormat="1" x14ac:dyDescent="0.2">
      <c r="A118" s="134" t="s">
        <v>470</v>
      </c>
      <c r="B118" s="135" t="s">
        <v>545</v>
      </c>
      <c r="C118" s="136"/>
      <c r="D118" s="137"/>
      <c r="E118" s="138"/>
      <c r="F118" s="192"/>
    </row>
    <row r="119" spans="1:6" s="140" customFormat="1" x14ac:dyDescent="0.2">
      <c r="A119" s="134">
        <v>1</v>
      </c>
      <c r="B119" s="135" t="s">
        <v>546</v>
      </c>
      <c r="C119" s="136"/>
      <c r="D119" s="137"/>
      <c r="E119" s="138"/>
      <c r="F119" s="192"/>
    </row>
    <row r="120" spans="1:6" s="140" customFormat="1" ht="76.5" x14ac:dyDescent="0.2">
      <c r="A120" s="134"/>
      <c r="B120" s="141" t="s">
        <v>547</v>
      </c>
      <c r="C120" s="136"/>
      <c r="D120" s="137"/>
      <c r="E120" s="138"/>
      <c r="F120" s="192"/>
    </row>
    <row r="121" spans="1:6" s="140" customFormat="1" x14ac:dyDescent="0.2">
      <c r="A121" s="134"/>
      <c r="B121" s="141"/>
      <c r="C121" s="136">
        <v>1</v>
      </c>
      <c r="D121" s="137" t="s">
        <v>11</v>
      </c>
      <c r="E121" s="165"/>
      <c r="F121" s="192">
        <f>C121*E121</f>
        <v>0</v>
      </c>
    </row>
    <row r="122" spans="1:6" s="140" customFormat="1" x14ac:dyDescent="0.2">
      <c r="A122" s="134">
        <v>2</v>
      </c>
      <c r="B122" s="135" t="s">
        <v>548</v>
      </c>
      <c r="C122" s="136"/>
      <c r="D122" s="137"/>
      <c r="E122" s="138"/>
      <c r="F122" s="192"/>
    </row>
    <row r="123" spans="1:6" s="140" customFormat="1" ht="102" x14ac:dyDescent="0.2">
      <c r="A123" s="134"/>
      <c r="B123" s="141" t="s">
        <v>600</v>
      </c>
      <c r="C123" s="136"/>
      <c r="D123" s="137"/>
      <c r="E123" s="138"/>
      <c r="F123" s="192"/>
    </row>
    <row r="124" spans="1:6" s="140" customFormat="1" x14ac:dyDescent="0.2">
      <c r="A124" s="134"/>
      <c r="B124" s="141"/>
      <c r="C124" s="136">
        <v>1</v>
      </c>
      <c r="D124" s="137" t="s">
        <v>11</v>
      </c>
      <c r="E124" s="165"/>
      <c r="F124" s="192">
        <f>C124*E124</f>
        <v>0</v>
      </c>
    </row>
    <row r="125" spans="1:6" s="140" customFormat="1" x14ac:dyDescent="0.2">
      <c r="A125" s="134">
        <v>3</v>
      </c>
      <c r="B125" s="135" t="s">
        <v>550</v>
      </c>
      <c r="C125" s="136"/>
      <c r="D125" s="137"/>
      <c r="E125" s="138"/>
      <c r="F125" s="192"/>
    </row>
    <row r="126" spans="1:6" s="140" customFormat="1" ht="51" x14ac:dyDescent="0.2">
      <c r="A126" s="134"/>
      <c r="B126" s="141" t="s">
        <v>551</v>
      </c>
      <c r="C126" s="136"/>
      <c r="D126" s="137"/>
      <c r="E126" s="138"/>
      <c r="F126" s="192"/>
    </row>
    <row r="127" spans="1:6" s="140" customFormat="1" x14ac:dyDescent="0.2">
      <c r="A127" s="134"/>
      <c r="B127" s="141"/>
      <c r="C127" s="136">
        <v>1</v>
      </c>
      <c r="D127" s="137" t="s">
        <v>11</v>
      </c>
      <c r="E127" s="165"/>
      <c r="F127" s="192">
        <f>C127*E127</f>
        <v>0</v>
      </c>
    </row>
    <row r="128" spans="1:6" s="140" customFormat="1" x14ac:dyDescent="0.2">
      <c r="A128" s="209">
        <v>4</v>
      </c>
      <c r="B128" s="135" t="s">
        <v>589</v>
      </c>
      <c r="C128" s="136"/>
      <c r="D128" s="137"/>
      <c r="E128" s="138"/>
      <c r="F128" s="192"/>
    </row>
    <row r="129" spans="1:6" s="140" customFormat="1" ht="76.5" x14ac:dyDescent="0.2">
      <c r="A129" s="134"/>
      <c r="B129" s="141" t="s">
        <v>590</v>
      </c>
      <c r="C129" s="136"/>
      <c r="D129" s="167"/>
      <c r="E129" s="138"/>
      <c r="F129" s="192"/>
    </row>
    <row r="130" spans="1:6" s="140" customFormat="1" ht="13.5" thickBot="1" x14ac:dyDescent="0.25">
      <c r="A130" s="147"/>
      <c r="B130" s="161"/>
      <c r="C130" s="149">
        <v>1</v>
      </c>
      <c r="D130" s="156" t="s">
        <v>11</v>
      </c>
      <c r="E130" s="166"/>
      <c r="F130" s="193">
        <f>C130*E130</f>
        <v>0</v>
      </c>
    </row>
    <row r="131" spans="1:6" s="140" customFormat="1" ht="13.5" thickTop="1" x14ac:dyDescent="0.2">
      <c r="A131" s="358"/>
      <c r="B131" s="359" t="s">
        <v>6</v>
      </c>
      <c r="C131" s="364"/>
      <c r="D131" s="361"/>
      <c r="E131" s="362"/>
      <c r="F131" s="369">
        <f>SUM(F121:F130)</f>
        <v>0</v>
      </c>
    </row>
    <row r="132" spans="1:6" s="140" customFormat="1" x14ac:dyDescent="0.2">
      <c r="A132" s="134"/>
      <c r="B132" s="143"/>
      <c r="C132" s="136"/>
      <c r="D132" s="137"/>
      <c r="E132" s="138"/>
      <c r="F132" s="192"/>
    </row>
    <row r="133" spans="1:6" s="140" customFormat="1" x14ac:dyDescent="0.2">
      <c r="A133" s="162"/>
      <c r="B133" s="163"/>
      <c r="C133" s="132"/>
      <c r="E133" s="164"/>
      <c r="F133" s="164"/>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E9" sqref="E9"/>
    </sheetView>
  </sheetViews>
  <sheetFormatPr defaultRowHeight="12.75" x14ac:dyDescent="0.2"/>
  <cols>
    <col min="1" max="1" width="3.5703125" style="4" customWidth="1"/>
    <col min="2" max="2" width="41.5703125" style="4" customWidth="1"/>
    <col min="3" max="3" width="6.5703125" style="4" customWidth="1"/>
    <col min="4" max="4" width="5.28515625" style="4" customWidth="1"/>
    <col min="5" max="5" width="14.7109375" style="4" customWidth="1"/>
    <col min="6" max="6" width="14.7109375" style="158" customWidth="1"/>
    <col min="7" max="16384" width="9.140625" style="4"/>
  </cols>
  <sheetData>
    <row r="1" spans="1:6" x14ac:dyDescent="0.2">
      <c r="A1" s="168" t="s">
        <v>552</v>
      </c>
      <c r="B1" s="169"/>
      <c r="D1" s="137"/>
      <c r="E1" s="136"/>
      <c r="F1" s="138"/>
    </row>
    <row r="2" spans="1:6" ht="15" x14ac:dyDescent="0.2">
      <c r="A2" s="171"/>
      <c r="B2" s="172" t="s">
        <v>553</v>
      </c>
      <c r="D2" s="173"/>
      <c r="E2" s="174"/>
      <c r="F2" s="219"/>
    </row>
    <row r="3" spans="1:6" ht="15" x14ac:dyDescent="0.2">
      <c r="A3" s="171"/>
      <c r="B3" s="172" t="s">
        <v>601</v>
      </c>
      <c r="D3" s="173"/>
      <c r="E3" s="174"/>
      <c r="F3" s="219"/>
    </row>
    <row r="4" spans="1:6" ht="15" x14ac:dyDescent="0.2">
      <c r="A4" s="171"/>
      <c r="B4" s="172" t="s">
        <v>592</v>
      </c>
      <c r="D4" s="173"/>
      <c r="E4" s="174"/>
      <c r="F4" s="219"/>
    </row>
    <row r="5" spans="1:6" x14ac:dyDescent="0.2">
      <c r="A5" s="142"/>
      <c r="B5" s="176"/>
      <c r="C5" s="137"/>
      <c r="D5" s="137"/>
      <c r="E5" s="136"/>
      <c r="F5" s="138"/>
    </row>
    <row r="6" spans="1:6" x14ac:dyDescent="0.2">
      <c r="A6" s="142" t="s">
        <v>470</v>
      </c>
      <c r="B6" s="143" t="s">
        <v>471</v>
      </c>
      <c r="C6" s="137"/>
      <c r="D6" s="137"/>
      <c r="E6" s="136"/>
      <c r="F6" s="138"/>
    </row>
    <row r="7" spans="1:6" x14ac:dyDescent="0.2">
      <c r="A7" s="142">
        <v>1</v>
      </c>
      <c r="B7" s="135" t="s">
        <v>556</v>
      </c>
      <c r="C7" s="136"/>
      <c r="D7" s="137"/>
      <c r="E7" s="138"/>
      <c r="F7" s="138"/>
    </row>
    <row r="8" spans="1:6" ht="51" x14ac:dyDescent="0.2">
      <c r="A8" s="142"/>
      <c r="B8" s="177" t="s">
        <v>557</v>
      </c>
      <c r="C8" s="140"/>
      <c r="D8" s="140"/>
      <c r="E8" s="140"/>
      <c r="F8" s="196"/>
    </row>
    <row r="9" spans="1:6" ht="13.5" thickBot="1" x14ac:dyDescent="0.25">
      <c r="A9" s="160"/>
      <c r="B9" s="148"/>
      <c r="C9" s="149">
        <v>1</v>
      </c>
      <c r="D9" s="156" t="s">
        <v>165</v>
      </c>
      <c r="E9" s="166"/>
      <c r="F9" s="151">
        <f>C9*E9</f>
        <v>0</v>
      </c>
    </row>
    <row r="10" spans="1:6" ht="13.5" thickTop="1" x14ac:dyDescent="0.2">
      <c r="A10" s="365"/>
      <c r="B10" s="359" t="s">
        <v>6</v>
      </c>
      <c r="C10" s="364"/>
      <c r="D10" s="361"/>
      <c r="E10" s="362"/>
      <c r="F10" s="367">
        <f>F9</f>
        <v>0</v>
      </c>
    </row>
    <row r="11" spans="1:6" x14ac:dyDescent="0.2">
      <c r="A11" s="142"/>
      <c r="B11" s="176"/>
      <c r="C11" s="137"/>
      <c r="D11" s="137"/>
      <c r="E11" s="136"/>
      <c r="F11" s="138"/>
    </row>
    <row r="12" spans="1:6" x14ac:dyDescent="0.2">
      <c r="A12" s="142" t="s">
        <v>485</v>
      </c>
      <c r="B12" s="143" t="s">
        <v>496</v>
      </c>
      <c r="C12" s="137"/>
      <c r="D12" s="137"/>
      <c r="E12" s="136"/>
      <c r="F12" s="138"/>
    </row>
    <row r="13" spans="1:6" x14ac:dyDescent="0.2">
      <c r="A13" s="142">
        <v>1</v>
      </c>
      <c r="B13" s="135" t="s">
        <v>558</v>
      </c>
      <c r="C13" s="137"/>
      <c r="D13" s="137"/>
      <c r="E13" s="136"/>
      <c r="F13" s="138"/>
    </row>
    <row r="14" spans="1:6" ht="140.25" x14ac:dyDescent="0.2">
      <c r="A14" s="142"/>
      <c r="B14" s="177" t="s">
        <v>559</v>
      </c>
      <c r="C14" s="136"/>
      <c r="D14" s="137"/>
      <c r="E14" s="138"/>
      <c r="F14" s="138"/>
    </row>
    <row r="15" spans="1:6" x14ac:dyDescent="0.2">
      <c r="A15" s="142"/>
      <c r="B15" s="141"/>
      <c r="C15" s="136">
        <v>2</v>
      </c>
      <c r="D15" s="137" t="s">
        <v>1</v>
      </c>
      <c r="E15" s="165"/>
      <c r="F15" s="138">
        <f>C15*E15</f>
        <v>0</v>
      </c>
    </row>
    <row r="16" spans="1:6" x14ac:dyDescent="0.2">
      <c r="A16" s="142">
        <v>2</v>
      </c>
      <c r="B16" s="135" t="s">
        <v>560</v>
      </c>
      <c r="C16" s="137"/>
      <c r="D16" s="137"/>
      <c r="E16" s="136"/>
      <c r="F16" s="138"/>
    </row>
    <row r="17" spans="1:6" ht="114.75" x14ac:dyDescent="0.2">
      <c r="A17" s="142"/>
      <c r="B17" s="177" t="s">
        <v>593</v>
      </c>
      <c r="C17" s="167"/>
      <c r="D17" s="167"/>
      <c r="E17" s="136"/>
      <c r="F17" s="138"/>
    </row>
    <row r="18" spans="1:6" x14ac:dyDescent="0.2">
      <c r="A18" s="142"/>
      <c r="B18" s="176"/>
      <c r="C18" s="136">
        <v>1</v>
      </c>
      <c r="D18" s="137" t="s">
        <v>165</v>
      </c>
      <c r="E18" s="165"/>
      <c r="F18" s="138">
        <f>C18*E18</f>
        <v>0</v>
      </c>
    </row>
    <row r="19" spans="1:6" x14ac:dyDescent="0.2">
      <c r="A19" s="142">
        <v>3</v>
      </c>
      <c r="B19" s="135" t="s">
        <v>562</v>
      </c>
      <c r="C19" s="136"/>
      <c r="D19" s="137"/>
      <c r="E19" s="138"/>
      <c r="F19" s="138"/>
    </row>
    <row r="20" spans="1:6" ht="63.75" x14ac:dyDescent="0.2">
      <c r="B20" s="177" t="s">
        <v>563</v>
      </c>
      <c r="E20" s="185"/>
    </row>
    <row r="21" spans="1:6" x14ac:dyDescent="0.2">
      <c r="B21" s="143"/>
      <c r="C21" s="136">
        <v>1</v>
      </c>
      <c r="D21" s="137" t="s">
        <v>165</v>
      </c>
      <c r="E21" s="165"/>
      <c r="F21" s="138">
        <f>C21*E21</f>
        <v>0</v>
      </c>
    </row>
    <row r="22" spans="1:6" x14ac:dyDescent="0.2">
      <c r="A22" s="187">
        <v>4</v>
      </c>
      <c r="B22" s="135" t="s">
        <v>564</v>
      </c>
      <c r="C22" s="136"/>
      <c r="D22" s="137"/>
      <c r="E22" s="138"/>
      <c r="F22" s="138"/>
    </row>
    <row r="23" spans="1:6" ht="76.5" x14ac:dyDescent="0.2">
      <c r="A23" s="134"/>
      <c r="B23" s="177" t="s">
        <v>565</v>
      </c>
      <c r="C23" s="136"/>
      <c r="D23" s="137"/>
      <c r="E23" s="138"/>
      <c r="F23" s="138"/>
    </row>
    <row r="24" spans="1:6" ht="13.5" thickBot="1" x14ac:dyDescent="0.25">
      <c r="A24" s="147"/>
      <c r="B24" s="148"/>
      <c r="C24" s="149">
        <v>3.36</v>
      </c>
      <c r="D24" s="156" t="s">
        <v>1</v>
      </c>
      <c r="E24" s="166"/>
      <c r="F24" s="151">
        <f>C24*E24</f>
        <v>0</v>
      </c>
    </row>
    <row r="25" spans="1:6" ht="13.5" thickTop="1" x14ac:dyDescent="0.2">
      <c r="A25" s="358"/>
      <c r="B25" s="359" t="s">
        <v>6</v>
      </c>
      <c r="C25" s="364"/>
      <c r="D25" s="361"/>
      <c r="E25" s="362"/>
      <c r="F25" s="367">
        <f>F15+F18+F21+F24</f>
        <v>0</v>
      </c>
    </row>
    <row r="26" spans="1:6" x14ac:dyDescent="0.2">
      <c r="A26" s="187"/>
      <c r="B26" s="189"/>
      <c r="C26" s="137"/>
      <c r="D26" s="137"/>
      <c r="E26" s="136"/>
      <c r="F26" s="138"/>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Zeros="0" zoomScaleNormal="100" workbookViewId="0">
      <selection activeCell="E9" sqref="E9"/>
    </sheetView>
  </sheetViews>
  <sheetFormatPr defaultRowHeight="12.75" x14ac:dyDescent="0.2"/>
  <cols>
    <col min="1" max="1" width="3.5703125" style="4" customWidth="1"/>
    <col min="2" max="2" width="41.5703125" style="4" customWidth="1"/>
    <col min="3" max="3" width="6.5703125" style="4" customWidth="1"/>
    <col min="4" max="4" width="5.140625" style="4" customWidth="1"/>
    <col min="5" max="5" width="14.7109375" style="4" customWidth="1"/>
    <col min="6" max="6" width="14.7109375" style="158" customWidth="1"/>
    <col min="7" max="16384" width="9.140625" style="4"/>
  </cols>
  <sheetData>
    <row r="1" spans="1:6" x14ac:dyDescent="0.2">
      <c r="A1" s="168" t="s">
        <v>552</v>
      </c>
      <c r="B1" s="169"/>
      <c r="D1" s="137"/>
      <c r="E1" s="136"/>
      <c r="F1" s="138"/>
    </row>
    <row r="2" spans="1:6" ht="15" x14ac:dyDescent="0.2">
      <c r="A2" s="171"/>
      <c r="B2" s="172" t="s">
        <v>553</v>
      </c>
      <c r="D2" s="173"/>
      <c r="E2" s="174"/>
      <c r="F2" s="219"/>
    </row>
    <row r="3" spans="1:6" ht="15" x14ac:dyDescent="0.2">
      <c r="A3" s="171"/>
      <c r="B3" s="172" t="s">
        <v>601</v>
      </c>
      <c r="D3" s="173"/>
      <c r="E3" s="174"/>
      <c r="F3" s="219"/>
    </row>
    <row r="4" spans="1:6" ht="15" x14ac:dyDescent="0.2">
      <c r="A4" s="171"/>
      <c r="B4" s="172" t="s">
        <v>566</v>
      </c>
      <c r="D4" s="173"/>
      <c r="E4" s="174"/>
      <c r="F4" s="219"/>
    </row>
    <row r="5" spans="1:6" x14ac:dyDescent="0.2">
      <c r="A5" s="142"/>
      <c r="B5" s="176"/>
      <c r="C5" s="137"/>
      <c r="D5" s="137"/>
      <c r="E5" s="136"/>
      <c r="F5" s="138"/>
    </row>
    <row r="6" spans="1:6" x14ac:dyDescent="0.2">
      <c r="A6" s="142" t="s">
        <v>470</v>
      </c>
      <c r="B6" s="143" t="s">
        <v>471</v>
      </c>
      <c r="C6" s="137"/>
      <c r="D6" s="137"/>
      <c r="E6" s="136"/>
      <c r="F6" s="138"/>
    </row>
    <row r="7" spans="1:6" x14ac:dyDescent="0.2">
      <c r="A7" s="142">
        <v>1</v>
      </c>
      <c r="B7" s="135" t="s">
        <v>556</v>
      </c>
      <c r="C7" s="136"/>
      <c r="D7" s="137"/>
      <c r="E7" s="138"/>
      <c r="F7" s="138"/>
    </row>
    <row r="8" spans="1:6" ht="51" x14ac:dyDescent="0.2">
      <c r="A8" s="142"/>
      <c r="B8" s="177" t="s">
        <v>557</v>
      </c>
      <c r="C8" s="140"/>
      <c r="D8" s="140"/>
      <c r="E8" s="140"/>
      <c r="F8" s="196"/>
    </row>
    <row r="9" spans="1:6" ht="13.5" thickBot="1" x14ac:dyDescent="0.25">
      <c r="A9" s="160"/>
      <c r="B9" s="148"/>
      <c r="C9" s="149">
        <v>2</v>
      </c>
      <c r="D9" s="156" t="s">
        <v>165</v>
      </c>
      <c r="E9" s="166"/>
      <c r="F9" s="151">
        <f>C9*E9</f>
        <v>0</v>
      </c>
    </row>
    <row r="10" spans="1:6" ht="13.5" thickTop="1" x14ac:dyDescent="0.2">
      <c r="A10" s="365"/>
      <c r="B10" s="359" t="s">
        <v>6</v>
      </c>
      <c r="C10" s="364"/>
      <c r="D10" s="361"/>
      <c r="E10" s="362"/>
      <c r="F10" s="367">
        <f>F9</f>
        <v>0</v>
      </c>
    </row>
    <row r="11" spans="1:6" x14ac:dyDescent="0.2">
      <c r="A11" s="142"/>
      <c r="B11" s="176"/>
      <c r="C11" s="137"/>
      <c r="D11" s="137"/>
      <c r="E11" s="136"/>
      <c r="F11" s="138"/>
    </row>
    <row r="12" spans="1:6" x14ac:dyDescent="0.2">
      <c r="A12" s="142" t="s">
        <v>485</v>
      </c>
      <c r="B12" s="143" t="s">
        <v>496</v>
      </c>
      <c r="C12" s="137"/>
      <c r="D12" s="137"/>
      <c r="E12" s="136"/>
      <c r="F12" s="138"/>
    </row>
    <row r="13" spans="1:6" x14ac:dyDescent="0.2">
      <c r="A13" s="142">
        <v>1</v>
      </c>
      <c r="B13" s="135" t="s">
        <v>558</v>
      </c>
      <c r="C13" s="137"/>
      <c r="D13" s="137"/>
      <c r="E13" s="136"/>
      <c r="F13" s="138"/>
    </row>
    <row r="14" spans="1:6" ht="114.75" customHeight="1" x14ac:dyDescent="0.2">
      <c r="A14" s="142"/>
      <c r="B14" s="177" t="s">
        <v>559</v>
      </c>
      <c r="C14" s="136"/>
      <c r="D14" s="137"/>
      <c r="E14" s="138"/>
      <c r="F14" s="138"/>
    </row>
    <row r="15" spans="1:6" x14ac:dyDescent="0.2">
      <c r="A15" s="142"/>
      <c r="B15" s="141"/>
      <c r="C15" s="136">
        <v>6</v>
      </c>
      <c r="D15" s="137" t="s">
        <v>1</v>
      </c>
      <c r="E15" s="165"/>
      <c r="F15" s="138">
        <f>C15*E15</f>
        <v>0</v>
      </c>
    </row>
    <row r="16" spans="1:6" x14ac:dyDescent="0.2">
      <c r="A16" s="142">
        <v>2</v>
      </c>
      <c r="B16" s="135" t="s">
        <v>560</v>
      </c>
      <c r="C16" s="137"/>
      <c r="D16" s="137"/>
      <c r="E16" s="136"/>
      <c r="F16" s="138"/>
    </row>
    <row r="17" spans="1:6" ht="104.25" customHeight="1" x14ac:dyDescent="0.2">
      <c r="A17" s="142"/>
      <c r="B17" s="177" t="s">
        <v>567</v>
      </c>
      <c r="C17" s="167"/>
      <c r="D17" s="167"/>
      <c r="E17" s="136"/>
      <c r="F17" s="138"/>
    </row>
    <row r="18" spans="1:6" x14ac:dyDescent="0.2">
      <c r="A18" s="142"/>
      <c r="B18" s="176"/>
      <c r="C18" s="136">
        <v>2</v>
      </c>
      <c r="D18" s="137" t="s">
        <v>165</v>
      </c>
      <c r="E18" s="165"/>
      <c r="F18" s="138">
        <f>C18*E18</f>
        <v>0</v>
      </c>
    </row>
    <row r="19" spans="1:6" x14ac:dyDescent="0.2">
      <c r="A19" s="142">
        <v>3</v>
      </c>
      <c r="B19" s="135" t="s">
        <v>562</v>
      </c>
      <c r="C19" s="136"/>
      <c r="D19" s="137"/>
      <c r="E19" s="138"/>
      <c r="F19" s="138"/>
    </row>
    <row r="20" spans="1:6" ht="63.75" x14ac:dyDescent="0.2">
      <c r="B20" s="177" t="s">
        <v>563</v>
      </c>
      <c r="E20" s="185"/>
    </row>
    <row r="21" spans="1:6" x14ac:dyDescent="0.2">
      <c r="B21" s="143"/>
      <c r="C21" s="136">
        <v>2</v>
      </c>
      <c r="D21" s="137" t="s">
        <v>165</v>
      </c>
      <c r="E21" s="165"/>
      <c r="F21" s="138">
        <f>C21*E21</f>
        <v>0</v>
      </c>
    </row>
    <row r="22" spans="1:6" x14ac:dyDescent="0.2">
      <c r="A22" s="187">
        <v>4</v>
      </c>
      <c r="B22" s="135" t="s">
        <v>564</v>
      </c>
      <c r="C22" s="136"/>
      <c r="D22" s="137"/>
      <c r="E22" s="138"/>
      <c r="F22" s="138"/>
    </row>
    <row r="23" spans="1:6" ht="76.5" x14ac:dyDescent="0.2">
      <c r="A23" s="134"/>
      <c r="B23" s="177" t="s">
        <v>565</v>
      </c>
      <c r="C23" s="136"/>
      <c r="D23" s="137"/>
      <c r="E23" s="138"/>
      <c r="F23" s="138"/>
    </row>
    <row r="24" spans="1:6" ht="13.5" thickBot="1" x14ac:dyDescent="0.25">
      <c r="A24" s="147"/>
      <c r="B24" s="148"/>
      <c r="C24" s="149">
        <v>11.2</v>
      </c>
      <c r="D24" s="156" t="s">
        <v>1</v>
      </c>
      <c r="E24" s="166"/>
      <c r="F24" s="151">
        <f>C24*E24</f>
        <v>0</v>
      </c>
    </row>
    <row r="25" spans="1:6" ht="13.5" thickTop="1" x14ac:dyDescent="0.2">
      <c r="A25" s="358"/>
      <c r="B25" s="359" t="s">
        <v>6</v>
      </c>
      <c r="C25" s="364"/>
      <c r="D25" s="361"/>
      <c r="E25" s="362"/>
      <c r="F25" s="367">
        <f>F15+F18+F21+F24</f>
        <v>0</v>
      </c>
    </row>
    <row r="26" spans="1:6" x14ac:dyDescent="0.2">
      <c r="A26" s="187"/>
      <c r="B26" s="189"/>
      <c r="C26" s="137"/>
      <c r="D26" s="137"/>
      <c r="E26" s="136"/>
      <c r="F26" s="138"/>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Zeros="0" zoomScaleNormal="100" zoomScaleSheetLayoutView="100" workbookViewId="0">
      <selection activeCell="G18" sqref="G18"/>
    </sheetView>
  </sheetViews>
  <sheetFormatPr defaultRowHeight="12.75" x14ac:dyDescent="0.2"/>
  <cols>
    <col min="1" max="1" width="4.140625" style="31" customWidth="1"/>
    <col min="2" max="2" width="28.85546875" style="30" customWidth="1"/>
    <col min="3" max="5" width="10.7109375" style="30" customWidth="1"/>
    <col min="6" max="6" width="19.42578125" style="30" hidden="1" customWidth="1"/>
    <col min="7" max="7" width="16.85546875" style="30" customWidth="1"/>
    <col min="8" max="16384" width="9.140625" style="30"/>
  </cols>
  <sheetData>
    <row r="1" spans="1:8" s="6" customFormat="1" x14ac:dyDescent="0.2">
      <c r="A1" s="5"/>
    </row>
    <row r="2" spans="1:8" s="6" customFormat="1" x14ac:dyDescent="0.2">
      <c r="A2" s="5"/>
    </row>
    <row r="3" spans="1:8" s="11" customFormat="1" ht="18" x14ac:dyDescent="0.25">
      <c r="A3" s="7"/>
      <c r="B3" s="421" t="s">
        <v>457</v>
      </c>
      <c r="C3" s="422"/>
      <c r="D3" s="422"/>
      <c r="E3" s="422"/>
      <c r="F3" s="422"/>
    </row>
    <row r="4" spans="1:8" s="11" customFormat="1" ht="18" x14ac:dyDescent="0.25">
      <c r="A4" s="7"/>
      <c r="B4" s="421" t="str">
        <f>+REKAPITULACIJA!B7</f>
        <v>Gradnja RS Vrtača (30II-776-000)</v>
      </c>
      <c r="C4" s="422"/>
      <c r="D4" s="422"/>
      <c r="E4" s="422"/>
      <c r="F4" s="422"/>
    </row>
    <row r="5" spans="1:8" s="11" customFormat="1" ht="18" x14ac:dyDescent="0.25">
      <c r="A5" s="7"/>
      <c r="B5" s="8"/>
      <c r="C5" s="12"/>
      <c r="D5" s="13"/>
      <c r="E5" s="14"/>
    </row>
    <row r="6" spans="1:8" s="11" customFormat="1" ht="18" x14ac:dyDescent="0.25">
      <c r="A6" s="7"/>
      <c r="B6" s="8"/>
      <c r="C6" s="12"/>
      <c r="D6" s="13"/>
      <c r="E6" s="14"/>
    </row>
    <row r="7" spans="1:8" s="11" customFormat="1" ht="18" x14ac:dyDescent="0.25">
      <c r="A7" s="7"/>
      <c r="B7" s="8"/>
      <c r="C7" s="12"/>
      <c r="D7" s="13"/>
      <c r="E7" s="14"/>
    </row>
    <row r="8" spans="1:8" s="19" customFormat="1" x14ac:dyDescent="0.2">
      <c r="A8" s="15"/>
      <c r="B8" s="16" t="s">
        <v>12</v>
      </c>
      <c r="C8" s="17"/>
      <c r="D8" s="17"/>
      <c r="E8" s="15"/>
      <c r="F8" s="15"/>
      <c r="G8" s="18"/>
      <c r="H8" s="15"/>
    </row>
    <row r="9" spans="1:8" s="19" customFormat="1" x14ac:dyDescent="0.2">
      <c r="A9" s="15"/>
      <c r="B9" s="20"/>
      <c r="C9" s="21"/>
      <c r="D9" s="21"/>
      <c r="E9" s="15"/>
      <c r="F9" s="15"/>
      <c r="G9" s="18"/>
      <c r="H9" s="15"/>
    </row>
    <row r="10" spans="1:8" s="19" customFormat="1" x14ac:dyDescent="0.2">
      <c r="A10" s="15"/>
      <c r="B10" s="15" t="s">
        <v>13</v>
      </c>
      <c r="C10" s="15"/>
      <c r="D10" s="15"/>
      <c r="E10" s="15"/>
      <c r="F10" s="15"/>
      <c r="G10" s="18">
        <f>+'RS17 GD'!H107</f>
        <v>0</v>
      </c>
      <c r="H10" s="15"/>
    </row>
    <row r="11" spans="1:8" s="19" customFormat="1" x14ac:dyDescent="0.2">
      <c r="A11" s="15"/>
      <c r="B11" s="15" t="s">
        <v>14</v>
      </c>
      <c r="C11" s="15"/>
      <c r="D11" s="15"/>
      <c r="E11" s="15"/>
      <c r="F11" s="15"/>
      <c r="G11" s="18">
        <f>+'RS17 GD'!H287</f>
        <v>0</v>
      </c>
      <c r="H11" s="15"/>
    </row>
    <row r="12" spans="1:8" s="19" customFormat="1" ht="12.75" customHeight="1" x14ac:dyDescent="0.2">
      <c r="A12" s="15"/>
      <c r="B12" s="15" t="s">
        <v>15</v>
      </c>
      <c r="C12" s="15"/>
      <c r="D12" s="15"/>
      <c r="E12" s="15"/>
      <c r="F12" s="15"/>
      <c r="G12" s="18">
        <f>+'RS17 GD'!H339</f>
        <v>0</v>
      </c>
      <c r="H12" s="15"/>
    </row>
    <row r="13" spans="1:8" s="19" customFormat="1" ht="12.75" customHeight="1" x14ac:dyDescent="0.2">
      <c r="A13" s="15"/>
      <c r="B13" s="15" t="s">
        <v>16</v>
      </c>
      <c r="C13" s="15"/>
      <c r="D13" s="15"/>
      <c r="E13" s="15"/>
      <c r="F13" s="15"/>
      <c r="G13" s="18">
        <f>+'RS17 GD'!H452</f>
        <v>0</v>
      </c>
      <c r="H13" s="15"/>
    </row>
    <row r="14" spans="1:8" s="19" customFormat="1" x14ac:dyDescent="0.2">
      <c r="A14" s="15"/>
      <c r="B14" s="15" t="s">
        <v>17</v>
      </c>
      <c r="C14" s="15"/>
      <c r="D14" s="15"/>
      <c r="E14" s="15"/>
      <c r="F14" s="15"/>
      <c r="G14" s="18">
        <f>+'RS17 GD'!H603</f>
        <v>0</v>
      </c>
      <c r="H14" s="15"/>
    </row>
    <row r="15" spans="1:8" s="19" customFormat="1" x14ac:dyDescent="0.2">
      <c r="A15" s="15"/>
      <c r="B15" s="15" t="s">
        <v>18</v>
      </c>
      <c r="C15" s="15"/>
      <c r="D15" s="15"/>
      <c r="E15" s="15"/>
      <c r="F15" s="15"/>
      <c r="G15" s="18">
        <f>+'RS17 GD'!H688</f>
        <v>0</v>
      </c>
      <c r="H15" s="15"/>
    </row>
    <row r="16" spans="1:8" s="19" customFormat="1" ht="13.5" thickBot="1" x14ac:dyDescent="0.25">
      <c r="A16" s="15"/>
      <c r="B16" s="22"/>
      <c r="C16" s="22"/>
      <c r="D16" s="22"/>
      <c r="E16" s="22"/>
      <c r="F16" s="22"/>
      <c r="G16" s="23"/>
      <c r="H16" s="15"/>
    </row>
    <row r="17" spans="1:8" s="19" customFormat="1" x14ac:dyDescent="0.2">
      <c r="A17" s="15"/>
      <c r="B17" s="15"/>
      <c r="C17" s="15"/>
      <c r="D17" s="15"/>
      <c r="E17" s="15"/>
      <c r="F17" s="15"/>
      <c r="G17" s="18"/>
      <c r="H17" s="15"/>
    </row>
    <row r="18" spans="1:8" s="19" customFormat="1" ht="16.5" thickBot="1" x14ac:dyDescent="0.3">
      <c r="A18" s="15"/>
      <c r="B18" s="355" t="s">
        <v>19</v>
      </c>
      <c r="C18" s="355"/>
      <c r="D18" s="355"/>
      <c r="E18" s="355"/>
      <c r="F18" s="355"/>
      <c r="G18" s="356">
        <f>+SUM(G10:G15)</f>
        <v>0</v>
      </c>
      <c r="H18" s="15"/>
    </row>
    <row r="19" spans="1:8" s="19" customFormat="1" ht="16.5" thickTop="1" x14ac:dyDescent="0.25">
      <c r="A19" s="25"/>
      <c r="B19" s="26"/>
      <c r="C19" s="26"/>
      <c r="D19" s="26"/>
      <c r="E19" s="26"/>
      <c r="F19" s="27"/>
    </row>
    <row r="20" spans="1:8" s="19" customFormat="1" x14ac:dyDescent="0.2">
      <c r="A20" s="25"/>
      <c r="B20" s="25"/>
      <c r="C20" s="25"/>
      <c r="D20" s="25"/>
      <c r="E20" s="25"/>
      <c r="F20" s="28"/>
    </row>
    <row r="44" spans="2:2" x14ac:dyDescent="0.2">
      <c r="B44" s="29"/>
    </row>
  </sheetData>
  <sheetProtection password="CFB7" sheet="1" objects="1" scenarios="1"/>
  <mergeCells count="2">
    <mergeCell ref="B3:F3"/>
    <mergeCell ref="B4:F4"/>
  </mergeCells>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rowBreaks count="14" manualBreakCount="14">
    <brk id="24" max="5" man="1"/>
    <brk id="65" max="7" man="1"/>
    <brk id="113" max="7" man="1"/>
    <brk id="121" max="7" man="1"/>
    <brk id="171" max="7" man="1"/>
    <brk id="221" max="7" man="1"/>
    <brk id="276" max="7" man="1"/>
    <brk id="309" max="7" man="1"/>
    <brk id="360" max="7" man="1"/>
    <brk id="410" max="7" man="1"/>
    <brk id="460" max="7" man="1"/>
    <brk id="471" max="7" man="1"/>
    <brk id="607" max="7" man="1"/>
    <brk id="659" max="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9"/>
  <sheetViews>
    <sheetView showZeros="0" topLeftCell="A13" zoomScaleNormal="100" zoomScaleSheetLayoutView="100" workbookViewId="0">
      <selection activeCell="F58" sqref="F58"/>
    </sheetView>
  </sheetViews>
  <sheetFormatPr defaultRowHeight="12.75" x14ac:dyDescent="0.2"/>
  <cols>
    <col min="1" max="1" width="4.140625" style="31" customWidth="1"/>
    <col min="2" max="2" width="28.85546875" style="30" customWidth="1"/>
    <col min="3" max="3" width="6.28515625" style="30" customWidth="1"/>
    <col min="4" max="4" width="5.7109375" style="30" customWidth="1"/>
    <col min="5" max="5" width="7.7109375" style="30" customWidth="1"/>
    <col min="6" max="6" width="12.5703125" style="30" customWidth="1"/>
    <col min="7" max="7" width="4.140625" style="30" hidden="1" customWidth="1"/>
    <col min="8" max="8" width="19.85546875" style="30" customWidth="1"/>
    <col min="9" max="16384" width="9.140625" style="30"/>
  </cols>
  <sheetData>
    <row r="1" spans="1:8" s="6" customFormat="1" x14ac:dyDescent="0.2">
      <c r="A1" s="5"/>
    </row>
    <row r="2" spans="1:8" s="6" customFormat="1" x14ac:dyDescent="0.2">
      <c r="A2" s="5"/>
    </row>
    <row r="3" spans="1:8" s="11" customFormat="1" ht="18" x14ac:dyDescent="0.25">
      <c r="A3" s="96"/>
      <c r="B3" s="8" t="s">
        <v>20</v>
      </c>
      <c r="C3" s="9"/>
      <c r="D3" s="9"/>
      <c r="E3" s="10"/>
      <c r="F3" s="10"/>
    </row>
    <row r="4" spans="1:8" s="11" customFormat="1" ht="18" x14ac:dyDescent="0.25">
      <c r="A4" s="96"/>
      <c r="B4" s="8" t="s">
        <v>21</v>
      </c>
      <c r="C4" s="12"/>
      <c r="D4" s="13"/>
      <c r="E4" s="14"/>
      <c r="F4" s="14"/>
    </row>
    <row r="5" spans="1:8" s="11" customFormat="1" ht="18" x14ac:dyDescent="0.25">
      <c r="A5" s="96"/>
      <c r="B5" s="8" t="s">
        <v>22</v>
      </c>
      <c r="C5" s="12"/>
      <c r="D5" s="13"/>
      <c r="E5" s="14"/>
      <c r="F5" s="14"/>
    </row>
    <row r="6" spans="1:8" s="11" customFormat="1" ht="18" x14ac:dyDescent="0.25">
      <c r="A6" s="96"/>
      <c r="B6" s="8"/>
      <c r="C6" s="12"/>
      <c r="D6" s="13"/>
      <c r="E6" s="14"/>
      <c r="F6" s="14"/>
    </row>
    <row r="7" spans="1:8" s="19" customFormat="1" ht="20.25" x14ac:dyDescent="0.3">
      <c r="A7" s="15"/>
      <c r="B7" s="32" t="s">
        <v>23</v>
      </c>
      <c r="C7" s="15"/>
      <c r="D7" s="15"/>
      <c r="E7" s="15"/>
      <c r="F7" s="15"/>
      <c r="G7" s="15"/>
      <c r="H7" s="18"/>
    </row>
    <row r="8" spans="1:8" s="19" customFormat="1" ht="12.75" customHeight="1" x14ac:dyDescent="0.2">
      <c r="A8" s="15"/>
      <c r="B8" s="15"/>
      <c r="C8" s="15"/>
      <c r="D8" s="15"/>
      <c r="E8" s="15"/>
      <c r="F8" s="15"/>
      <c r="G8" s="15"/>
      <c r="H8" s="18"/>
    </row>
    <row r="9" spans="1:8" s="19" customFormat="1" ht="12.75" customHeight="1" x14ac:dyDescent="0.2">
      <c r="A9" s="15"/>
      <c r="B9" s="33" t="s">
        <v>24</v>
      </c>
      <c r="C9" s="15"/>
      <c r="D9" s="15"/>
      <c r="E9" s="15"/>
      <c r="F9" s="15"/>
      <c r="G9" s="15"/>
      <c r="H9" s="18"/>
    </row>
    <row r="10" spans="1:8" s="19" customFormat="1" ht="12.75" customHeight="1" x14ac:dyDescent="0.2">
      <c r="A10" s="15"/>
      <c r="B10" s="15" t="s">
        <v>25</v>
      </c>
      <c r="C10" s="15"/>
      <c r="D10" s="15"/>
      <c r="E10" s="15"/>
      <c r="F10" s="15"/>
      <c r="G10" s="15"/>
      <c r="H10" s="18"/>
    </row>
    <row r="11" spans="1:8" s="19" customFormat="1" x14ac:dyDescent="0.2">
      <c r="A11" s="15"/>
      <c r="B11" s="34"/>
      <c r="C11" s="15"/>
      <c r="D11" s="15"/>
      <c r="E11" s="15"/>
      <c r="F11" s="15"/>
      <c r="G11" s="15"/>
      <c r="H11" s="18"/>
    </row>
    <row r="12" spans="1:8" s="19" customFormat="1" ht="15" x14ac:dyDescent="0.2">
      <c r="A12" s="15"/>
      <c r="B12" s="33" t="s">
        <v>26</v>
      </c>
      <c r="C12" s="15"/>
      <c r="D12" s="15"/>
      <c r="E12" s="15"/>
      <c r="F12" s="15"/>
      <c r="G12" s="15"/>
      <c r="H12" s="18"/>
    </row>
    <row r="13" spans="1:8" s="19" customFormat="1" x14ac:dyDescent="0.2">
      <c r="A13" s="15"/>
      <c r="B13" s="35" t="s">
        <v>27</v>
      </c>
      <c r="C13" s="15"/>
      <c r="D13" s="15"/>
      <c r="E13" s="15"/>
      <c r="F13" s="15"/>
      <c r="G13" s="15"/>
      <c r="H13" s="18"/>
    </row>
    <row r="14" spans="1:8" s="19" customFormat="1" x14ac:dyDescent="0.2">
      <c r="A14" s="15"/>
      <c r="B14" s="35" t="s">
        <v>28</v>
      </c>
      <c r="C14" s="15"/>
      <c r="D14" s="15"/>
      <c r="E14" s="15"/>
      <c r="F14" s="15"/>
      <c r="G14" s="15"/>
      <c r="H14" s="18"/>
    </row>
    <row r="15" spans="1:8" s="19" customFormat="1" x14ac:dyDescent="0.2">
      <c r="A15" s="15"/>
      <c r="B15" s="35" t="s">
        <v>29</v>
      </c>
      <c r="C15" s="15"/>
      <c r="D15" s="15"/>
      <c r="E15" s="15"/>
      <c r="F15" s="15"/>
      <c r="G15" s="15"/>
      <c r="H15" s="18"/>
    </row>
    <row r="16" spans="1:8" s="19" customFormat="1" x14ac:dyDescent="0.2">
      <c r="A16" s="15"/>
      <c r="B16" s="36" t="s">
        <v>30</v>
      </c>
      <c r="C16" s="15"/>
      <c r="D16" s="15"/>
      <c r="E16" s="15"/>
      <c r="F16" s="15"/>
      <c r="G16" s="15"/>
      <c r="H16" s="18"/>
    </row>
    <row r="17" spans="1:8" s="19" customFormat="1" x14ac:dyDescent="0.2">
      <c r="A17" s="15"/>
      <c r="B17" s="36" t="s">
        <v>31</v>
      </c>
      <c r="C17" s="15"/>
      <c r="D17" s="15"/>
      <c r="E17" s="15"/>
      <c r="F17" s="15"/>
      <c r="G17" s="15"/>
      <c r="H17" s="18"/>
    </row>
    <row r="18" spans="1:8" s="19" customFormat="1" x14ac:dyDescent="0.2">
      <c r="A18" s="15"/>
      <c r="B18" s="36" t="s">
        <v>32</v>
      </c>
      <c r="C18" s="15"/>
      <c r="D18" s="15"/>
      <c r="E18" s="15"/>
      <c r="F18" s="15"/>
      <c r="G18" s="15"/>
      <c r="H18" s="18"/>
    </row>
    <row r="19" spans="1:8" s="19" customFormat="1" x14ac:dyDescent="0.2">
      <c r="A19" s="15"/>
      <c r="B19" s="36" t="s">
        <v>33</v>
      </c>
      <c r="C19" s="15"/>
      <c r="D19" s="15"/>
      <c r="E19" s="15"/>
      <c r="F19" s="15"/>
      <c r="G19" s="15"/>
      <c r="H19" s="18"/>
    </row>
    <row r="20" spans="1:8" s="19" customFormat="1" x14ac:dyDescent="0.2">
      <c r="A20" s="15"/>
      <c r="B20" s="36" t="s">
        <v>34</v>
      </c>
      <c r="C20" s="15"/>
      <c r="D20" s="15"/>
      <c r="E20" s="15"/>
      <c r="F20" s="15"/>
      <c r="G20" s="15"/>
      <c r="H20" s="18"/>
    </row>
    <row r="21" spans="1:8" s="19" customFormat="1" x14ac:dyDescent="0.2">
      <c r="A21" s="15"/>
      <c r="B21" s="36" t="s">
        <v>35</v>
      </c>
      <c r="C21" s="15"/>
      <c r="D21" s="15"/>
      <c r="E21" s="15"/>
      <c r="F21" s="15"/>
      <c r="G21" s="15"/>
      <c r="H21" s="18"/>
    </row>
    <row r="22" spans="1:8" s="19" customFormat="1" x14ac:dyDescent="0.2">
      <c r="A22" s="15"/>
      <c r="B22" s="36" t="s">
        <v>36</v>
      </c>
      <c r="C22" s="15"/>
      <c r="D22" s="15"/>
      <c r="E22" s="15"/>
      <c r="F22" s="15"/>
      <c r="G22" s="15"/>
      <c r="H22" s="18"/>
    </row>
    <row r="23" spans="1:8" s="19" customFormat="1" x14ac:dyDescent="0.2">
      <c r="A23" s="15"/>
      <c r="B23" s="36" t="s">
        <v>37</v>
      </c>
      <c r="C23" s="15"/>
      <c r="D23" s="15"/>
      <c r="E23" s="15"/>
      <c r="F23" s="15"/>
      <c r="G23" s="15"/>
      <c r="H23" s="18"/>
    </row>
    <row r="24" spans="1:8" s="19" customFormat="1" x14ac:dyDescent="0.2">
      <c r="A24" s="15"/>
      <c r="B24" s="36" t="s">
        <v>38</v>
      </c>
      <c r="C24" s="15"/>
      <c r="D24" s="15"/>
      <c r="E24" s="15"/>
      <c r="F24" s="15"/>
      <c r="G24" s="15"/>
      <c r="H24" s="18"/>
    </row>
    <row r="25" spans="1:8" s="19" customFormat="1" x14ac:dyDescent="0.2">
      <c r="A25" s="15"/>
      <c r="B25" s="36" t="s">
        <v>39</v>
      </c>
      <c r="C25" s="15"/>
      <c r="D25" s="15"/>
      <c r="E25" s="15"/>
      <c r="F25" s="15"/>
      <c r="G25" s="15"/>
      <c r="H25" s="18"/>
    </row>
    <row r="26" spans="1:8" s="19" customFormat="1" x14ac:dyDescent="0.2">
      <c r="A26" s="15"/>
      <c r="B26" s="36" t="s">
        <v>40</v>
      </c>
      <c r="C26" s="15"/>
      <c r="D26" s="15"/>
      <c r="E26" s="15"/>
      <c r="F26" s="15"/>
      <c r="G26" s="15"/>
      <c r="H26" s="18"/>
    </row>
    <row r="27" spans="1:8" s="19" customFormat="1" x14ac:dyDescent="0.2">
      <c r="A27" s="15"/>
      <c r="B27" s="36" t="s">
        <v>41</v>
      </c>
      <c r="C27" s="15"/>
      <c r="D27" s="15"/>
      <c r="E27" s="15"/>
      <c r="F27" s="15"/>
      <c r="G27" s="15"/>
      <c r="H27" s="18"/>
    </row>
    <row r="28" spans="1:8" s="19" customFormat="1" x14ac:dyDescent="0.2">
      <c r="A28" s="15"/>
      <c r="B28" s="36" t="s">
        <v>42</v>
      </c>
      <c r="C28" s="15"/>
      <c r="D28" s="15"/>
      <c r="E28" s="15"/>
      <c r="F28" s="15"/>
      <c r="G28" s="15"/>
      <c r="H28" s="18"/>
    </row>
    <row r="29" spans="1:8" s="19" customFormat="1" x14ac:dyDescent="0.2">
      <c r="A29" s="15"/>
      <c r="B29" s="36" t="s">
        <v>43</v>
      </c>
      <c r="C29" s="15"/>
      <c r="D29" s="15"/>
      <c r="E29" s="15"/>
      <c r="F29" s="15"/>
      <c r="G29" s="15"/>
      <c r="H29" s="18"/>
    </row>
    <row r="30" spans="1:8" s="19" customFormat="1" x14ac:dyDescent="0.2">
      <c r="A30" s="15"/>
      <c r="B30" s="36" t="s">
        <v>44</v>
      </c>
      <c r="C30" s="15"/>
      <c r="D30" s="15"/>
      <c r="E30" s="15"/>
      <c r="F30" s="15"/>
      <c r="G30" s="15"/>
      <c r="H30" s="18"/>
    </row>
    <row r="31" spans="1:8" s="19" customFormat="1" x14ac:dyDescent="0.2">
      <c r="A31" s="15"/>
      <c r="B31" s="36" t="s">
        <v>45</v>
      </c>
      <c r="C31" s="15"/>
      <c r="D31" s="15"/>
      <c r="E31" s="15"/>
      <c r="F31" s="15"/>
      <c r="G31" s="15"/>
      <c r="H31" s="18"/>
    </row>
    <row r="32" spans="1:8" s="19" customFormat="1" x14ac:dyDescent="0.2">
      <c r="A32" s="15"/>
      <c r="B32" s="35" t="s">
        <v>46</v>
      </c>
      <c r="C32" s="15"/>
      <c r="D32" s="15"/>
      <c r="E32" s="15"/>
      <c r="F32" s="15"/>
      <c r="G32" s="15"/>
      <c r="H32" s="18"/>
    </row>
    <row r="33" spans="1:8" s="19" customFormat="1" x14ac:dyDescent="0.2">
      <c r="A33" s="15"/>
      <c r="B33" s="15" t="s">
        <v>47</v>
      </c>
      <c r="C33" s="15"/>
      <c r="D33" s="15"/>
      <c r="E33" s="15"/>
      <c r="F33" s="15"/>
      <c r="G33" s="15"/>
      <c r="H33" s="18"/>
    </row>
    <row r="34" spans="1:8" s="19" customFormat="1" x14ac:dyDescent="0.2">
      <c r="A34" s="15"/>
      <c r="B34" s="15"/>
      <c r="C34" s="15"/>
      <c r="D34" s="15"/>
      <c r="E34" s="15"/>
      <c r="F34" s="15"/>
      <c r="G34" s="15"/>
      <c r="H34" s="18"/>
    </row>
    <row r="35" spans="1:8" s="19" customFormat="1" ht="15" x14ac:dyDescent="0.2">
      <c r="A35" s="15"/>
      <c r="B35" s="33" t="s">
        <v>48</v>
      </c>
      <c r="C35" s="15"/>
      <c r="D35" s="15"/>
      <c r="E35" s="15"/>
      <c r="F35" s="15"/>
      <c r="G35" s="15"/>
      <c r="H35" s="18"/>
    </row>
    <row r="36" spans="1:8" s="19" customFormat="1" x14ac:dyDescent="0.2">
      <c r="A36" s="15"/>
      <c r="B36" s="15" t="s">
        <v>49</v>
      </c>
      <c r="C36" s="15"/>
      <c r="D36" s="15"/>
      <c r="E36" s="15"/>
      <c r="F36" s="15"/>
      <c r="G36" s="15"/>
      <c r="H36" s="18"/>
    </row>
    <row r="37" spans="1:8" s="19" customFormat="1" x14ac:dyDescent="0.2">
      <c r="A37" s="15"/>
      <c r="B37" s="15" t="s">
        <v>50</v>
      </c>
      <c r="C37" s="15"/>
      <c r="D37" s="15"/>
      <c r="E37" s="15"/>
      <c r="F37" s="15"/>
      <c r="G37" s="15"/>
      <c r="H37" s="18"/>
    </row>
    <row r="38" spans="1:8" s="19" customFormat="1" x14ac:dyDescent="0.2">
      <c r="A38" s="15"/>
      <c r="B38" s="15" t="s">
        <v>51</v>
      </c>
      <c r="C38" s="15"/>
      <c r="D38" s="15"/>
      <c r="E38" s="15"/>
      <c r="F38" s="15"/>
      <c r="G38" s="15"/>
      <c r="H38" s="18"/>
    </row>
    <row r="39" spans="1:8" s="19" customFormat="1" x14ac:dyDescent="0.2">
      <c r="A39" s="15"/>
      <c r="B39" s="15" t="s">
        <v>52</v>
      </c>
      <c r="C39" s="15"/>
      <c r="D39" s="15"/>
      <c r="E39" s="15"/>
      <c r="F39" s="15"/>
      <c r="G39" s="15"/>
      <c r="H39" s="18"/>
    </row>
    <row r="40" spans="1:8" s="19" customFormat="1" x14ac:dyDescent="0.2">
      <c r="A40" s="15"/>
      <c r="B40" s="15" t="s">
        <v>53</v>
      </c>
      <c r="C40" s="15"/>
      <c r="D40" s="15"/>
      <c r="E40" s="15"/>
      <c r="F40" s="15"/>
      <c r="G40" s="15"/>
      <c r="H40" s="18"/>
    </row>
    <row r="41" spans="1:8" s="19" customFormat="1" x14ac:dyDescent="0.2">
      <c r="A41" s="15"/>
      <c r="B41" s="15" t="s">
        <v>54</v>
      </c>
      <c r="C41" s="15"/>
      <c r="D41" s="15"/>
      <c r="E41" s="15"/>
      <c r="F41" s="15"/>
      <c r="G41" s="15"/>
      <c r="H41" s="18"/>
    </row>
    <row r="42" spans="1:8" s="19" customFormat="1" x14ac:dyDescent="0.2">
      <c r="A42" s="15"/>
      <c r="B42" s="15" t="s">
        <v>55</v>
      </c>
      <c r="C42" s="15"/>
      <c r="D42" s="15"/>
      <c r="E42" s="15"/>
      <c r="F42" s="15"/>
      <c r="G42" s="15"/>
      <c r="H42" s="18"/>
    </row>
    <row r="43" spans="1:8" s="19" customFormat="1" x14ac:dyDescent="0.2">
      <c r="A43" s="15"/>
      <c r="B43" s="15" t="s">
        <v>56</v>
      </c>
      <c r="C43" s="15"/>
      <c r="D43" s="15"/>
      <c r="E43" s="15"/>
      <c r="F43" s="15"/>
      <c r="G43" s="15"/>
      <c r="H43" s="18"/>
    </row>
    <row r="44" spans="1:8" s="19" customFormat="1" x14ac:dyDescent="0.2">
      <c r="A44" s="15"/>
      <c r="B44" s="15"/>
      <c r="C44" s="15"/>
      <c r="D44" s="15"/>
      <c r="E44" s="15"/>
      <c r="F44" s="15"/>
      <c r="G44" s="15"/>
      <c r="H44" s="18"/>
    </row>
    <row r="45" spans="1:8" s="19" customFormat="1" x14ac:dyDescent="0.2">
      <c r="A45" s="15"/>
      <c r="B45" s="15" t="s">
        <v>57</v>
      </c>
      <c r="C45" s="15"/>
      <c r="D45" s="15"/>
      <c r="E45" s="15"/>
      <c r="F45" s="15"/>
      <c r="G45" s="15"/>
      <c r="H45" s="18"/>
    </row>
    <row r="46" spans="1:8" s="19" customFormat="1" x14ac:dyDescent="0.2">
      <c r="A46" s="15"/>
      <c r="B46" s="15" t="s">
        <v>58</v>
      </c>
      <c r="C46" s="15"/>
      <c r="D46" s="15"/>
      <c r="E46" s="15"/>
      <c r="F46" s="15"/>
      <c r="G46" s="15"/>
      <c r="H46" s="18"/>
    </row>
    <row r="47" spans="1:8" s="19" customFormat="1" x14ac:dyDescent="0.2">
      <c r="A47" s="15"/>
      <c r="B47" s="15" t="s">
        <v>59</v>
      </c>
      <c r="C47" s="15"/>
      <c r="D47" s="15"/>
      <c r="E47" s="15"/>
      <c r="F47" s="15"/>
      <c r="G47" s="15"/>
      <c r="H47" s="18"/>
    </row>
    <row r="48" spans="1:8" s="19" customFormat="1" x14ac:dyDescent="0.2">
      <c r="A48" s="15"/>
      <c r="B48" s="15"/>
      <c r="C48" s="15"/>
      <c r="D48" s="15"/>
      <c r="E48" s="15"/>
      <c r="F48" s="15"/>
      <c r="G48" s="15"/>
      <c r="H48" s="18"/>
    </row>
    <row r="49" spans="1:8" s="19" customFormat="1" ht="18" x14ac:dyDescent="0.25">
      <c r="A49" s="15"/>
      <c r="B49" s="37" t="s">
        <v>60</v>
      </c>
      <c r="C49" s="15"/>
      <c r="D49" s="15"/>
      <c r="E49" s="15"/>
      <c r="F49" s="15"/>
      <c r="G49" s="15"/>
      <c r="H49" s="18"/>
    </row>
    <row r="50" spans="1:8" s="19" customFormat="1" ht="18" x14ac:dyDescent="0.25">
      <c r="A50" s="15"/>
      <c r="B50" s="37"/>
      <c r="C50" s="15"/>
      <c r="D50" s="15"/>
      <c r="E50" s="15"/>
      <c r="F50" s="15"/>
      <c r="G50" s="15"/>
      <c r="H50" s="18"/>
    </row>
    <row r="51" spans="1:8" s="19" customFormat="1" ht="15.75" x14ac:dyDescent="0.25">
      <c r="A51" s="15"/>
      <c r="B51" s="24" t="s">
        <v>61</v>
      </c>
      <c r="C51" s="15"/>
      <c r="D51" s="15"/>
      <c r="E51" s="15"/>
      <c r="F51" s="15"/>
      <c r="G51" s="15"/>
      <c r="H51" s="18"/>
    </row>
    <row r="52" spans="1:8" s="19" customFormat="1" ht="15.75" x14ac:dyDescent="0.25">
      <c r="A52" s="15"/>
      <c r="B52" s="24"/>
      <c r="C52" s="15"/>
      <c r="D52" s="15"/>
      <c r="E52" s="15"/>
      <c r="F52" s="15"/>
      <c r="G52" s="15"/>
      <c r="H52" s="18"/>
    </row>
    <row r="53" spans="1:8" s="19" customFormat="1" x14ac:dyDescent="0.2">
      <c r="A53" s="15"/>
      <c r="B53" s="38" t="s">
        <v>62</v>
      </c>
      <c r="C53" s="39"/>
      <c r="D53" s="15"/>
      <c r="E53" s="15"/>
      <c r="F53" s="40"/>
      <c r="G53" s="15"/>
      <c r="H53" s="18"/>
    </row>
    <row r="54" spans="1:8" s="19" customFormat="1" x14ac:dyDescent="0.2">
      <c r="A54" s="15"/>
      <c r="B54" s="41"/>
      <c r="C54" s="39"/>
      <c r="D54" s="15"/>
      <c r="E54" s="15"/>
      <c r="F54" s="40"/>
      <c r="G54" s="15"/>
      <c r="H54" s="18"/>
    </row>
    <row r="55" spans="1:8" s="19" customFormat="1" x14ac:dyDescent="0.2">
      <c r="A55" s="42">
        <v>1</v>
      </c>
      <c r="B55" s="15" t="s">
        <v>63</v>
      </c>
      <c r="C55" s="15"/>
      <c r="D55" s="15"/>
      <c r="E55" s="15"/>
      <c r="F55" s="15"/>
      <c r="G55" s="15"/>
      <c r="H55" s="18"/>
    </row>
    <row r="56" spans="1:8" s="19" customFormat="1" x14ac:dyDescent="0.2">
      <c r="A56" s="42"/>
      <c r="B56" s="35" t="s">
        <v>64</v>
      </c>
      <c r="C56" s="15"/>
      <c r="D56" s="15"/>
      <c r="E56" s="15"/>
      <c r="F56" s="15"/>
      <c r="G56" s="15"/>
      <c r="H56" s="18"/>
    </row>
    <row r="57" spans="1:8" s="19" customFormat="1" x14ac:dyDescent="0.2">
      <c r="A57" s="42"/>
      <c r="B57" s="35" t="s">
        <v>65</v>
      </c>
      <c r="C57" s="15"/>
      <c r="D57" s="15"/>
      <c r="E57" s="15"/>
      <c r="F57" s="15"/>
      <c r="G57" s="15"/>
      <c r="H57" s="18"/>
    </row>
    <row r="58" spans="1:8" s="19" customFormat="1" x14ac:dyDescent="0.2">
      <c r="A58" s="42"/>
      <c r="B58" s="43" t="s">
        <v>0</v>
      </c>
      <c r="C58" s="15">
        <v>1</v>
      </c>
      <c r="D58" s="15"/>
      <c r="E58" s="15"/>
      <c r="F58" s="44"/>
      <c r="G58" s="15"/>
      <c r="H58" s="18">
        <f>+C58*F58</f>
        <v>0</v>
      </c>
    </row>
    <row r="59" spans="1:8" s="19" customFormat="1" x14ac:dyDescent="0.2">
      <c r="A59" s="42"/>
      <c r="B59" s="38"/>
      <c r="C59" s="39"/>
      <c r="D59" s="15"/>
      <c r="E59" s="15"/>
      <c r="F59" s="40"/>
      <c r="G59" s="15"/>
      <c r="H59" s="18"/>
    </row>
    <row r="60" spans="1:8" s="19" customFormat="1" x14ac:dyDescent="0.2">
      <c r="A60" s="42">
        <f>COUNT($A$55:A57)+1</f>
        <v>2</v>
      </c>
      <c r="B60" s="15" t="s">
        <v>66</v>
      </c>
      <c r="C60" s="15"/>
      <c r="D60" s="15"/>
      <c r="E60" s="15"/>
      <c r="F60" s="15"/>
      <c r="G60" s="15"/>
      <c r="H60" s="18"/>
    </row>
    <row r="61" spans="1:8" s="19" customFormat="1" x14ac:dyDescent="0.2">
      <c r="A61" s="42"/>
      <c r="B61" s="35" t="s">
        <v>67</v>
      </c>
      <c r="C61" s="15"/>
      <c r="D61" s="15"/>
      <c r="E61" s="15"/>
      <c r="F61" s="15"/>
      <c r="G61" s="15"/>
      <c r="H61" s="18"/>
    </row>
    <row r="62" spans="1:8" s="19" customFormat="1" x14ac:dyDescent="0.2">
      <c r="A62" s="42"/>
      <c r="B62" s="35" t="s">
        <v>68</v>
      </c>
      <c r="C62" s="15"/>
      <c r="D62" s="15"/>
      <c r="E62" s="15"/>
      <c r="F62" s="15"/>
      <c r="G62" s="15"/>
      <c r="H62" s="18"/>
    </row>
    <row r="63" spans="1:8" s="19" customFormat="1" x14ac:dyDescent="0.2">
      <c r="A63" s="42"/>
      <c r="B63" s="35" t="s">
        <v>69</v>
      </c>
      <c r="C63" s="15"/>
      <c r="D63" s="15"/>
      <c r="E63" s="15"/>
      <c r="F63" s="15"/>
      <c r="G63" s="15"/>
      <c r="H63" s="18"/>
    </row>
    <row r="64" spans="1:8" s="19" customFormat="1" x14ac:dyDescent="0.2">
      <c r="A64" s="42"/>
      <c r="B64" s="35" t="s">
        <v>70</v>
      </c>
      <c r="C64" s="15"/>
      <c r="D64" s="15"/>
      <c r="E64" s="15"/>
      <c r="F64" s="15"/>
      <c r="G64" s="15"/>
      <c r="H64" s="18"/>
    </row>
    <row r="65" spans="1:8" s="19" customFormat="1" x14ac:dyDescent="0.2">
      <c r="A65" s="42"/>
      <c r="B65" s="35" t="s">
        <v>71</v>
      </c>
      <c r="C65" s="15"/>
      <c r="D65" s="15"/>
      <c r="E65" s="15"/>
      <c r="F65" s="15"/>
      <c r="G65" s="15"/>
      <c r="H65" s="18"/>
    </row>
    <row r="66" spans="1:8" s="19" customFormat="1" x14ac:dyDescent="0.2">
      <c r="A66" s="42"/>
      <c r="B66" s="35" t="s">
        <v>72</v>
      </c>
      <c r="C66" s="15"/>
      <c r="D66" s="15"/>
      <c r="E66" s="15"/>
      <c r="F66" s="15"/>
      <c r="G66" s="15"/>
      <c r="H66" s="18"/>
    </row>
    <row r="67" spans="1:8" s="19" customFormat="1" ht="14.25" x14ac:dyDescent="0.2">
      <c r="A67" s="42"/>
      <c r="B67" s="43" t="s">
        <v>73</v>
      </c>
      <c r="C67" s="15">
        <v>200</v>
      </c>
      <c r="D67" s="30"/>
      <c r="E67" s="15"/>
      <c r="F67" s="44">
        <v>0</v>
      </c>
      <c r="G67" s="15"/>
      <c r="H67" s="18">
        <f>+F67*C67</f>
        <v>0</v>
      </c>
    </row>
    <row r="68" spans="1:8" s="19" customFormat="1" x14ac:dyDescent="0.2">
      <c r="A68" s="42"/>
      <c r="B68" s="38"/>
      <c r="C68" s="39"/>
      <c r="D68" s="15"/>
      <c r="E68" s="15"/>
      <c r="F68" s="40"/>
      <c r="G68" s="15"/>
      <c r="H68" s="18"/>
    </row>
    <row r="69" spans="1:8" s="19" customFormat="1" x14ac:dyDescent="0.2">
      <c r="A69" s="42">
        <f>COUNT($A$55:A66)+1</f>
        <v>3</v>
      </c>
      <c r="B69" s="38" t="s">
        <v>74</v>
      </c>
      <c r="C69" s="39"/>
      <c r="D69" s="15"/>
      <c r="E69" s="15"/>
      <c r="F69" s="40"/>
      <c r="G69" s="15"/>
      <c r="H69" s="18"/>
    </row>
    <row r="70" spans="1:8" s="19" customFormat="1" x14ac:dyDescent="0.2">
      <c r="A70" s="42"/>
      <c r="B70" s="38" t="s">
        <v>75</v>
      </c>
      <c r="C70" s="39"/>
      <c r="D70" s="15"/>
      <c r="E70" s="15"/>
      <c r="F70" s="40"/>
      <c r="G70" s="15"/>
      <c r="H70" s="18"/>
    </row>
    <row r="71" spans="1:8" s="19" customFormat="1" x14ac:dyDescent="0.2">
      <c r="A71" s="42"/>
      <c r="B71" s="43" t="s">
        <v>0</v>
      </c>
      <c r="C71" s="39">
        <v>2</v>
      </c>
      <c r="D71" s="15"/>
      <c r="E71" s="15"/>
      <c r="F71" s="44">
        <v>0</v>
      </c>
      <c r="G71" s="15"/>
      <c r="H71" s="18">
        <f>+F71*C71</f>
        <v>0</v>
      </c>
    </row>
    <row r="72" spans="1:8" s="19" customFormat="1" x14ac:dyDescent="0.2">
      <c r="A72" s="42"/>
      <c r="B72" s="38"/>
      <c r="C72" s="39"/>
      <c r="D72" s="15"/>
      <c r="E72" s="15"/>
      <c r="F72" s="40"/>
      <c r="G72" s="15"/>
      <c r="H72" s="18"/>
    </row>
    <row r="73" spans="1:8" s="19" customFormat="1" x14ac:dyDescent="0.2">
      <c r="A73" s="42">
        <f>COUNT($A$55:A70)+1</f>
        <v>4</v>
      </c>
      <c r="B73" s="35" t="s">
        <v>76</v>
      </c>
      <c r="C73" s="45"/>
      <c r="D73" s="46"/>
      <c r="E73" s="47"/>
      <c r="F73" s="45"/>
      <c r="G73" s="15"/>
      <c r="H73" s="18"/>
    </row>
    <row r="74" spans="1:8" s="19" customFormat="1" x14ac:dyDescent="0.2">
      <c r="A74" s="42"/>
      <c r="B74" s="35" t="s">
        <v>77</v>
      </c>
      <c r="C74" s="45"/>
      <c r="D74" s="46"/>
      <c r="E74" s="47"/>
      <c r="F74" s="45"/>
      <c r="G74" s="15"/>
      <c r="H74" s="18"/>
    </row>
    <row r="75" spans="1:8" s="19" customFormat="1" x14ac:dyDescent="0.2">
      <c r="A75" s="42"/>
      <c r="B75" s="35" t="s">
        <v>78</v>
      </c>
      <c r="C75" s="45"/>
      <c r="D75" s="46"/>
      <c r="E75" s="47"/>
      <c r="F75" s="45"/>
      <c r="G75" s="15"/>
      <c r="H75" s="18"/>
    </row>
    <row r="76" spans="1:8" s="19" customFormat="1" x14ac:dyDescent="0.2">
      <c r="A76" s="42"/>
      <c r="B76" s="35" t="s">
        <v>79</v>
      </c>
      <c r="C76" s="45"/>
      <c r="D76" s="46"/>
      <c r="E76" s="47"/>
      <c r="F76" s="45"/>
      <c r="G76" s="15"/>
      <c r="H76" s="18"/>
    </row>
    <row r="77" spans="1:8" s="19" customFormat="1" ht="14.25" x14ac:dyDescent="0.2">
      <c r="A77" s="42"/>
      <c r="B77" s="43" t="s">
        <v>80</v>
      </c>
      <c r="C77" s="15">
        <v>35</v>
      </c>
      <c r="D77" s="30"/>
      <c r="E77" s="15"/>
      <c r="F77" s="44">
        <v>0</v>
      </c>
      <c r="G77" s="15"/>
      <c r="H77" s="18">
        <f>+F77*C77</f>
        <v>0</v>
      </c>
    </row>
    <row r="78" spans="1:8" s="19" customFormat="1" x14ac:dyDescent="0.2">
      <c r="A78" s="42"/>
      <c r="B78" s="38"/>
      <c r="C78" s="39"/>
      <c r="D78" s="15"/>
      <c r="E78" s="15"/>
      <c r="F78" s="40"/>
      <c r="G78" s="15"/>
      <c r="H78" s="18"/>
    </row>
    <row r="79" spans="1:8" s="19" customFormat="1" x14ac:dyDescent="0.2">
      <c r="A79" s="42">
        <f>COUNT($A$55:A76)+1</f>
        <v>5</v>
      </c>
      <c r="B79" s="35" t="s">
        <v>81</v>
      </c>
      <c r="C79" s="48"/>
      <c r="D79" s="49"/>
      <c r="E79" s="50"/>
      <c r="F79" s="50"/>
      <c r="G79" s="15"/>
      <c r="H79" s="18"/>
    </row>
    <row r="80" spans="1:8" s="19" customFormat="1" x14ac:dyDescent="0.2">
      <c r="A80" s="42"/>
      <c r="B80" s="35" t="s">
        <v>82</v>
      </c>
      <c r="C80" s="48"/>
      <c r="D80" s="49"/>
      <c r="E80" s="50"/>
      <c r="F80" s="48"/>
      <c r="G80" s="15"/>
      <c r="H80" s="18"/>
    </row>
    <row r="81" spans="1:8" s="19" customFormat="1" x14ac:dyDescent="0.2">
      <c r="A81" s="42"/>
      <c r="B81" s="35" t="s">
        <v>78</v>
      </c>
      <c r="C81" s="48"/>
      <c r="D81" s="49"/>
      <c r="E81" s="50"/>
      <c r="F81" s="48"/>
      <c r="G81" s="15"/>
      <c r="H81" s="18"/>
    </row>
    <row r="82" spans="1:8" s="19" customFormat="1" x14ac:dyDescent="0.2">
      <c r="A82" s="42"/>
      <c r="B82" s="35" t="s">
        <v>79</v>
      </c>
      <c r="C82" s="48"/>
      <c r="D82" s="49"/>
      <c r="E82" s="50"/>
      <c r="F82" s="48"/>
      <c r="G82" s="15"/>
      <c r="H82" s="18"/>
    </row>
    <row r="83" spans="1:8" s="19" customFormat="1" ht="14.25" x14ac:dyDescent="0.2">
      <c r="A83" s="42"/>
      <c r="B83" s="43" t="s">
        <v>83</v>
      </c>
      <c r="C83" s="15">
        <v>25</v>
      </c>
      <c r="D83" s="49"/>
      <c r="E83" s="50"/>
      <c r="F83" s="44">
        <v>0</v>
      </c>
      <c r="G83" s="15"/>
      <c r="H83" s="18">
        <f>+F83*C83</f>
        <v>0</v>
      </c>
    </row>
    <row r="84" spans="1:8" s="19" customFormat="1" ht="15.75" x14ac:dyDescent="0.25">
      <c r="A84" s="42"/>
      <c r="B84" s="24"/>
      <c r="C84" s="15"/>
      <c r="D84" s="15"/>
      <c r="E84" s="15"/>
      <c r="F84" s="15"/>
      <c r="G84" s="15"/>
      <c r="H84" s="18"/>
    </row>
    <row r="85" spans="1:8" s="19" customFormat="1" x14ac:dyDescent="0.2">
      <c r="A85" s="42">
        <f>COUNT($A$55:A82)+1</f>
        <v>6</v>
      </c>
      <c r="B85" s="15" t="s">
        <v>84</v>
      </c>
      <c r="C85" s="15"/>
      <c r="D85" s="15"/>
      <c r="E85" s="15"/>
      <c r="F85" s="15"/>
      <c r="G85" s="15"/>
      <c r="H85" s="18"/>
    </row>
    <row r="86" spans="1:8" s="19" customFormat="1" x14ac:dyDescent="0.2">
      <c r="A86" s="42"/>
      <c r="B86" s="15" t="s">
        <v>85</v>
      </c>
      <c r="C86" s="15"/>
      <c r="D86" s="15"/>
      <c r="E86" s="15"/>
      <c r="F86" s="15"/>
      <c r="G86" s="15"/>
      <c r="H86" s="18"/>
    </row>
    <row r="87" spans="1:8" s="19" customFormat="1" ht="14.25" x14ac:dyDescent="0.2">
      <c r="A87" s="42"/>
      <c r="B87" s="43" t="s">
        <v>83</v>
      </c>
      <c r="C87" s="51">
        <v>20</v>
      </c>
      <c r="D87" s="15"/>
      <c r="E87" s="15"/>
      <c r="F87" s="44">
        <v>0</v>
      </c>
      <c r="G87" s="15"/>
      <c r="H87" s="18">
        <f>+F87*C87</f>
        <v>0</v>
      </c>
    </row>
    <row r="88" spans="1:8" s="19" customFormat="1" x14ac:dyDescent="0.2">
      <c r="A88" s="42"/>
      <c r="B88" s="43"/>
      <c r="C88" s="51"/>
      <c r="D88" s="15"/>
      <c r="E88" s="15"/>
      <c r="F88" s="40"/>
      <c r="G88" s="15"/>
      <c r="H88" s="18"/>
    </row>
    <row r="89" spans="1:8" s="19" customFormat="1" x14ac:dyDescent="0.2">
      <c r="A89" s="42">
        <f>COUNT($A$55:A86)+1</f>
        <v>7</v>
      </c>
      <c r="B89" s="15" t="s">
        <v>86</v>
      </c>
      <c r="C89" s="51"/>
      <c r="D89" s="15"/>
      <c r="E89" s="15"/>
      <c r="F89" s="40"/>
      <c r="G89" s="15"/>
      <c r="H89" s="18"/>
    </row>
    <row r="90" spans="1:8" s="19" customFormat="1" x14ac:dyDescent="0.2">
      <c r="A90" s="42"/>
      <c r="B90" s="15" t="s">
        <v>87</v>
      </c>
      <c r="C90" s="15"/>
      <c r="D90" s="15"/>
      <c r="E90" s="15"/>
      <c r="F90" s="15"/>
      <c r="G90" s="15"/>
      <c r="H90" s="18"/>
    </row>
    <row r="91" spans="1:8" s="19" customFormat="1" x14ac:dyDescent="0.2">
      <c r="A91" s="42"/>
      <c r="B91" s="15" t="s">
        <v>88</v>
      </c>
      <c r="C91" s="15"/>
      <c r="D91" s="15"/>
      <c r="E91" s="15"/>
      <c r="F91" s="15"/>
      <c r="G91" s="15"/>
      <c r="H91" s="18"/>
    </row>
    <row r="92" spans="1:8" s="19" customFormat="1" x14ac:dyDescent="0.2">
      <c r="A92" s="42"/>
      <c r="B92" s="15" t="s">
        <v>89</v>
      </c>
      <c r="C92" s="15"/>
      <c r="D92" s="15"/>
      <c r="E92" s="15"/>
      <c r="F92" s="15"/>
      <c r="G92" s="15"/>
      <c r="H92" s="18"/>
    </row>
    <row r="93" spans="1:8" s="19" customFormat="1" x14ac:dyDescent="0.2">
      <c r="A93" s="42"/>
      <c r="B93" s="15" t="s">
        <v>79</v>
      </c>
      <c r="C93" s="15"/>
      <c r="D93" s="15"/>
      <c r="E93" s="15"/>
      <c r="F93" s="15"/>
      <c r="G93" s="15"/>
      <c r="H93" s="18"/>
    </row>
    <row r="94" spans="1:8" s="19" customFormat="1" ht="14.25" x14ac:dyDescent="0.2">
      <c r="A94" s="42"/>
      <c r="B94" s="43" t="s">
        <v>73</v>
      </c>
      <c r="C94" s="51">
        <v>6</v>
      </c>
      <c r="D94" s="15"/>
      <c r="E94" s="15"/>
      <c r="F94" s="44">
        <v>0</v>
      </c>
      <c r="G94" s="15"/>
      <c r="H94" s="18">
        <f>+F94*C94</f>
        <v>0</v>
      </c>
    </row>
    <row r="95" spans="1:8" s="19" customFormat="1" x14ac:dyDescent="0.2">
      <c r="A95" s="42"/>
      <c r="B95" s="43"/>
      <c r="C95" s="51"/>
      <c r="D95" s="15"/>
      <c r="E95" s="15"/>
      <c r="F95" s="40"/>
      <c r="G95" s="15"/>
      <c r="H95" s="18"/>
    </row>
    <row r="96" spans="1:8" s="19" customFormat="1" x14ac:dyDescent="0.2">
      <c r="A96" s="42">
        <f>COUNT($A$55:A93)+1</f>
        <v>8</v>
      </c>
      <c r="B96" s="15" t="s">
        <v>90</v>
      </c>
      <c r="C96" s="51"/>
      <c r="D96" s="15"/>
      <c r="E96" s="15"/>
      <c r="F96" s="40"/>
      <c r="G96" s="15"/>
      <c r="H96" s="18"/>
    </row>
    <row r="97" spans="1:8" s="19" customFormat="1" x14ac:dyDescent="0.2">
      <c r="A97" s="42"/>
      <c r="B97" s="15" t="s">
        <v>91</v>
      </c>
      <c r="C97" s="51"/>
      <c r="D97" s="15"/>
      <c r="E97" s="15"/>
      <c r="F97" s="40"/>
      <c r="G97" s="15"/>
      <c r="H97" s="18"/>
    </row>
    <row r="98" spans="1:8" s="19" customFormat="1" x14ac:dyDescent="0.2">
      <c r="A98" s="42"/>
      <c r="B98" s="15" t="s">
        <v>92</v>
      </c>
      <c r="C98" s="51"/>
      <c r="D98" s="15"/>
      <c r="E98" s="15"/>
      <c r="F98" s="40"/>
      <c r="G98" s="15"/>
      <c r="H98" s="18"/>
    </row>
    <row r="99" spans="1:8" s="19" customFormat="1" x14ac:dyDescent="0.2">
      <c r="A99" s="42"/>
      <c r="B99" s="15" t="s">
        <v>79</v>
      </c>
      <c r="C99" s="51"/>
      <c r="D99" s="15"/>
      <c r="E99" s="15"/>
      <c r="F99" s="40"/>
      <c r="G99" s="15"/>
      <c r="H99" s="18"/>
    </row>
    <row r="100" spans="1:8" s="19" customFormat="1" ht="14.25" x14ac:dyDescent="0.2">
      <c r="A100" s="42"/>
      <c r="B100" s="43" t="s">
        <v>73</v>
      </c>
      <c r="C100" s="51">
        <v>4</v>
      </c>
      <c r="D100" s="15"/>
      <c r="E100" s="15"/>
      <c r="F100" s="44">
        <v>0</v>
      </c>
      <c r="G100" s="15"/>
      <c r="H100" s="18">
        <f>+F100*C100</f>
        <v>0</v>
      </c>
    </row>
    <row r="101" spans="1:8" s="19" customFormat="1" x14ac:dyDescent="0.2">
      <c r="A101" s="42"/>
      <c r="B101" s="43"/>
      <c r="C101" s="51"/>
      <c r="D101" s="15"/>
      <c r="E101" s="15"/>
      <c r="F101" s="40"/>
      <c r="G101" s="15"/>
      <c r="H101" s="18"/>
    </row>
    <row r="102" spans="1:8" s="19" customFormat="1" x14ac:dyDescent="0.2">
      <c r="A102" s="42">
        <f>COUNT($A$55:A99)+1</f>
        <v>9</v>
      </c>
      <c r="B102" s="15" t="s">
        <v>93</v>
      </c>
      <c r="C102" s="15"/>
      <c r="D102" s="15"/>
      <c r="E102" s="15"/>
      <c r="F102" s="40"/>
      <c r="G102" s="15"/>
      <c r="H102" s="18"/>
    </row>
    <row r="103" spans="1:8" s="19" customFormat="1" x14ac:dyDescent="0.2">
      <c r="A103" s="15"/>
      <c r="B103" s="15" t="s">
        <v>94</v>
      </c>
      <c r="C103" s="15"/>
      <c r="D103" s="15"/>
      <c r="E103" s="15"/>
      <c r="F103" s="40"/>
      <c r="G103" s="15"/>
      <c r="H103" s="18"/>
    </row>
    <row r="104" spans="1:8" s="19" customFormat="1" x14ac:dyDescent="0.2">
      <c r="A104" s="15"/>
      <c r="B104" s="15" t="s">
        <v>95</v>
      </c>
      <c r="C104" s="15"/>
      <c r="D104" s="15"/>
      <c r="E104" s="15"/>
      <c r="F104" s="40"/>
      <c r="G104" s="15"/>
      <c r="H104" s="18"/>
    </row>
    <row r="105" spans="1:8" s="19" customFormat="1" x14ac:dyDescent="0.2">
      <c r="A105" s="15"/>
      <c r="B105" s="43" t="s">
        <v>96</v>
      </c>
      <c r="C105" s="52">
        <v>0.1</v>
      </c>
      <c r="D105" s="53"/>
      <c r="E105" s="53"/>
      <c r="F105" s="40"/>
      <c r="G105" s="53"/>
      <c r="H105" s="18">
        <f>C105*(SUM(H58:H102))</f>
        <v>0</v>
      </c>
    </row>
    <row r="106" spans="1:8" s="19" customFormat="1" ht="15.75" x14ac:dyDescent="0.25">
      <c r="A106" s="15"/>
      <c r="B106" s="24"/>
      <c r="C106" s="15"/>
      <c r="D106" s="15"/>
      <c r="E106" s="15"/>
      <c r="F106" s="15"/>
      <c r="G106" s="15"/>
      <c r="H106" s="18"/>
    </row>
    <row r="107" spans="1:8" s="19" customFormat="1" ht="16.5" thickBot="1" x14ac:dyDescent="0.3">
      <c r="A107" s="15"/>
      <c r="B107" s="355" t="s">
        <v>6</v>
      </c>
      <c r="C107" s="370"/>
      <c r="D107" s="370"/>
      <c r="E107" s="370"/>
      <c r="F107" s="371"/>
      <c r="G107" s="370"/>
      <c r="H107" s="356">
        <f>+SUM(H58:H105)</f>
        <v>0</v>
      </c>
    </row>
    <row r="108" spans="1:8" s="19" customFormat="1" ht="13.5" thickTop="1" x14ac:dyDescent="0.2">
      <c r="A108" s="15"/>
      <c r="B108" s="15"/>
      <c r="C108" s="51"/>
      <c r="D108" s="21"/>
      <c r="E108" s="21"/>
      <c r="F108" s="40"/>
      <c r="G108" s="21"/>
      <c r="H108" s="54"/>
    </row>
    <row r="109" spans="1:8" s="19" customFormat="1" ht="15.75" x14ac:dyDescent="0.25">
      <c r="A109" s="15"/>
      <c r="B109" s="24" t="s">
        <v>97</v>
      </c>
      <c r="C109" s="15"/>
      <c r="D109" s="15"/>
      <c r="E109" s="15"/>
      <c r="F109" s="40"/>
      <c r="G109" s="15"/>
      <c r="H109" s="18"/>
    </row>
    <row r="110" spans="1:8" s="19" customFormat="1" ht="15.75" x14ac:dyDescent="0.25">
      <c r="A110" s="15"/>
      <c r="B110" s="24"/>
      <c r="C110" s="15"/>
      <c r="D110" s="15"/>
      <c r="E110" s="15"/>
      <c r="F110" s="40"/>
      <c r="G110" s="15"/>
      <c r="H110" s="18"/>
    </row>
    <row r="111" spans="1:8" s="19" customFormat="1" ht="15" x14ac:dyDescent="0.2">
      <c r="A111" s="15"/>
      <c r="B111" s="33" t="s">
        <v>23</v>
      </c>
      <c r="C111" s="15"/>
      <c r="D111" s="15"/>
      <c r="E111" s="15"/>
      <c r="F111" s="40"/>
      <c r="G111" s="15"/>
      <c r="H111" s="18"/>
    </row>
    <row r="112" spans="1:8" s="19" customFormat="1" x14ac:dyDescent="0.2">
      <c r="A112" s="15"/>
      <c r="B112" s="15" t="s">
        <v>98</v>
      </c>
      <c r="C112" s="15"/>
      <c r="D112" s="15"/>
      <c r="E112" s="15"/>
      <c r="F112" s="40"/>
      <c r="G112" s="15"/>
      <c r="H112" s="18"/>
    </row>
    <row r="113" spans="1:8" s="19" customFormat="1" x14ac:dyDescent="0.2">
      <c r="A113" s="15"/>
      <c r="B113" s="15" t="s">
        <v>99</v>
      </c>
      <c r="C113" s="15"/>
      <c r="D113" s="15"/>
      <c r="E113" s="15"/>
      <c r="F113" s="40"/>
      <c r="G113" s="15"/>
      <c r="H113" s="18"/>
    </row>
    <row r="114" spans="1:8" s="19" customFormat="1" x14ac:dyDescent="0.2">
      <c r="A114" s="15"/>
      <c r="B114" s="15" t="s">
        <v>100</v>
      </c>
      <c r="C114" s="15"/>
      <c r="D114" s="15"/>
      <c r="E114" s="15"/>
      <c r="F114" s="40"/>
      <c r="G114" s="15"/>
      <c r="H114" s="18"/>
    </row>
    <row r="115" spans="1:8" s="19" customFormat="1" x14ac:dyDescent="0.2">
      <c r="A115" s="15"/>
      <c r="B115" s="15" t="s">
        <v>101</v>
      </c>
      <c r="C115" s="15"/>
      <c r="D115" s="15"/>
      <c r="E115" s="15"/>
      <c r="F115" s="40"/>
      <c r="G115" s="15"/>
      <c r="H115" s="18"/>
    </row>
    <row r="116" spans="1:8" s="19" customFormat="1" x14ac:dyDescent="0.2">
      <c r="A116" s="15"/>
      <c r="B116" s="15" t="s">
        <v>102</v>
      </c>
      <c r="C116" s="15"/>
      <c r="D116" s="15"/>
      <c r="E116" s="15"/>
      <c r="F116" s="40"/>
      <c r="G116" s="15"/>
      <c r="H116" s="18"/>
    </row>
    <row r="117" spans="1:8" s="19" customFormat="1" x14ac:dyDescent="0.2">
      <c r="A117" s="15"/>
      <c r="B117" s="15" t="s">
        <v>103</v>
      </c>
      <c r="C117" s="15"/>
      <c r="D117" s="15"/>
      <c r="E117" s="15"/>
      <c r="F117" s="40"/>
      <c r="G117" s="15"/>
      <c r="H117" s="18"/>
    </row>
    <row r="118" spans="1:8" s="19" customFormat="1" x14ac:dyDescent="0.2">
      <c r="A118" s="15"/>
      <c r="B118" s="15" t="s">
        <v>104</v>
      </c>
      <c r="C118" s="15"/>
      <c r="D118" s="15"/>
      <c r="E118" s="15"/>
      <c r="F118" s="40"/>
      <c r="G118" s="15"/>
      <c r="H118" s="18"/>
    </row>
    <row r="119" spans="1:8" s="19" customFormat="1" x14ac:dyDescent="0.2">
      <c r="A119" s="15"/>
      <c r="B119" s="15" t="s">
        <v>105</v>
      </c>
      <c r="C119" s="15"/>
      <c r="D119" s="15"/>
      <c r="E119" s="15"/>
      <c r="F119" s="40"/>
      <c r="G119" s="15"/>
      <c r="H119" s="18"/>
    </row>
    <row r="120" spans="1:8" s="19" customFormat="1" x14ac:dyDescent="0.2">
      <c r="A120" s="15"/>
      <c r="B120" s="15" t="s">
        <v>106</v>
      </c>
      <c r="C120" s="15"/>
      <c r="D120" s="15"/>
      <c r="E120" s="15"/>
      <c r="F120" s="40"/>
      <c r="G120" s="15"/>
      <c r="H120" s="18"/>
    </row>
    <row r="121" spans="1:8" s="19" customFormat="1" x14ac:dyDescent="0.2">
      <c r="A121" s="15"/>
      <c r="B121" s="15" t="s">
        <v>107</v>
      </c>
      <c r="C121" s="15"/>
      <c r="D121" s="15"/>
      <c r="E121" s="15"/>
      <c r="F121" s="40"/>
      <c r="G121" s="15"/>
      <c r="H121" s="18"/>
    </row>
    <row r="122" spans="1:8" s="19" customFormat="1" x14ac:dyDescent="0.2">
      <c r="A122" s="15"/>
      <c r="B122" s="15" t="s">
        <v>108</v>
      </c>
      <c r="C122" s="15"/>
      <c r="D122" s="15"/>
      <c r="E122" s="15"/>
      <c r="F122" s="40"/>
      <c r="G122" s="15"/>
      <c r="H122" s="18"/>
    </row>
    <row r="123" spans="1:8" s="19" customFormat="1" ht="15.75" x14ac:dyDescent="0.25">
      <c r="A123" s="55"/>
      <c r="B123" s="15" t="s">
        <v>109</v>
      </c>
      <c r="C123" s="15"/>
      <c r="D123" s="15"/>
      <c r="E123" s="15"/>
      <c r="F123" s="40"/>
      <c r="G123" s="15"/>
      <c r="H123" s="18"/>
    </row>
    <row r="124" spans="1:8" s="19" customFormat="1" x14ac:dyDescent="0.2">
      <c r="A124" s="15"/>
      <c r="B124" s="15" t="s">
        <v>110</v>
      </c>
      <c r="C124" s="15"/>
      <c r="D124" s="15"/>
      <c r="E124" s="15"/>
      <c r="F124" s="40"/>
      <c r="G124" s="15"/>
      <c r="H124" s="18"/>
    </row>
    <row r="125" spans="1:8" s="19" customFormat="1" x14ac:dyDescent="0.2">
      <c r="A125" s="15"/>
      <c r="B125" s="15" t="s">
        <v>111</v>
      </c>
      <c r="C125" s="15"/>
      <c r="D125" s="15"/>
      <c r="E125" s="15"/>
      <c r="F125" s="40"/>
      <c r="G125" s="15"/>
      <c r="H125" s="18"/>
    </row>
    <row r="126" spans="1:8" s="19" customFormat="1" x14ac:dyDescent="0.2">
      <c r="A126" s="15"/>
      <c r="B126" s="15" t="s">
        <v>112</v>
      </c>
      <c r="C126" s="15"/>
      <c r="D126" s="15"/>
      <c r="E126" s="15"/>
      <c r="F126" s="40"/>
      <c r="G126" s="15"/>
      <c r="H126" s="18"/>
    </row>
    <row r="127" spans="1:8" s="19" customFormat="1" x14ac:dyDescent="0.2">
      <c r="A127" s="15"/>
      <c r="B127" s="15" t="s">
        <v>113</v>
      </c>
      <c r="C127" s="15"/>
      <c r="D127" s="15"/>
      <c r="E127" s="15"/>
      <c r="F127" s="40"/>
      <c r="G127" s="15"/>
      <c r="H127" s="18"/>
    </row>
    <row r="128" spans="1:8" s="19" customFormat="1" x14ac:dyDescent="0.2">
      <c r="A128" s="15"/>
      <c r="B128" s="15" t="s">
        <v>114</v>
      </c>
      <c r="C128" s="15"/>
      <c r="D128" s="15"/>
      <c r="E128" s="15"/>
      <c r="F128" s="40"/>
      <c r="G128" s="15"/>
      <c r="H128" s="18"/>
    </row>
    <row r="129" spans="1:8" s="19" customFormat="1" x14ac:dyDescent="0.2">
      <c r="A129" s="15"/>
      <c r="B129" s="15" t="s">
        <v>115</v>
      </c>
      <c r="C129" s="15"/>
      <c r="D129" s="15"/>
      <c r="E129" s="15"/>
      <c r="F129" s="40"/>
      <c r="G129" s="15"/>
      <c r="H129" s="18"/>
    </row>
    <row r="130" spans="1:8" s="19" customFormat="1" x14ac:dyDescent="0.2">
      <c r="A130" s="15"/>
      <c r="B130" s="15" t="s">
        <v>116</v>
      </c>
      <c r="C130" s="15"/>
      <c r="D130" s="15"/>
      <c r="E130" s="15"/>
      <c r="F130" s="40"/>
      <c r="G130" s="15"/>
      <c r="H130" s="18"/>
    </row>
    <row r="131" spans="1:8" s="19" customFormat="1" x14ac:dyDescent="0.2">
      <c r="A131" s="15"/>
      <c r="B131" s="15" t="s">
        <v>117</v>
      </c>
      <c r="C131" s="15"/>
      <c r="D131" s="15"/>
      <c r="E131" s="15"/>
      <c r="F131" s="40"/>
      <c r="G131" s="15"/>
      <c r="H131" s="18"/>
    </row>
    <row r="132" spans="1:8" s="19" customFormat="1" x14ac:dyDescent="0.2">
      <c r="A132" s="15"/>
      <c r="B132" s="15" t="s">
        <v>118</v>
      </c>
      <c r="C132" s="15"/>
      <c r="D132" s="15"/>
      <c r="E132" s="15"/>
      <c r="F132" s="40"/>
      <c r="G132" s="15"/>
      <c r="H132" s="18"/>
    </row>
    <row r="133" spans="1:8" s="19" customFormat="1" x14ac:dyDescent="0.2">
      <c r="A133" s="15"/>
      <c r="B133" s="15" t="s">
        <v>119</v>
      </c>
      <c r="C133" s="15"/>
      <c r="D133" s="15"/>
      <c r="E133" s="15"/>
      <c r="F133" s="40"/>
      <c r="G133" s="15"/>
      <c r="H133" s="18"/>
    </row>
    <row r="134" spans="1:8" s="19" customFormat="1" x14ac:dyDescent="0.2">
      <c r="A134" s="15"/>
      <c r="B134" s="15" t="s">
        <v>120</v>
      </c>
      <c r="C134" s="15"/>
      <c r="D134" s="15"/>
      <c r="E134" s="15"/>
      <c r="F134" s="40"/>
      <c r="G134" s="15"/>
      <c r="H134" s="18"/>
    </row>
    <row r="135" spans="1:8" s="19" customFormat="1" x14ac:dyDescent="0.2">
      <c r="A135" s="15"/>
      <c r="B135" s="15" t="s">
        <v>121</v>
      </c>
      <c r="C135" s="15"/>
      <c r="D135" s="15"/>
      <c r="E135" s="15"/>
      <c r="F135" s="40"/>
      <c r="G135" s="15"/>
      <c r="H135" s="18"/>
    </row>
    <row r="136" spans="1:8" s="19" customFormat="1" x14ac:dyDescent="0.2">
      <c r="A136" s="15"/>
      <c r="B136" s="15" t="s">
        <v>122</v>
      </c>
      <c r="C136" s="15"/>
      <c r="D136" s="15"/>
      <c r="E136" s="15"/>
      <c r="F136" s="40"/>
      <c r="G136" s="15"/>
      <c r="H136" s="18"/>
    </row>
    <row r="137" spans="1:8" s="19" customFormat="1" x14ac:dyDescent="0.2">
      <c r="A137" s="15"/>
      <c r="B137" s="15" t="s">
        <v>123</v>
      </c>
      <c r="C137" s="15"/>
      <c r="D137" s="15"/>
      <c r="E137" s="15"/>
      <c r="F137" s="40"/>
      <c r="G137" s="15"/>
      <c r="H137" s="18"/>
    </row>
    <row r="138" spans="1:8" s="19" customFormat="1" x14ac:dyDescent="0.2">
      <c r="A138" s="15"/>
      <c r="B138" s="15" t="s">
        <v>124</v>
      </c>
      <c r="C138" s="15"/>
      <c r="D138" s="15"/>
      <c r="E138" s="15"/>
      <c r="F138" s="40"/>
      <c r="G138" s="15"/>
      <c r="H138" s="18"/>
    </row>
    <row r="139" spans="1:8" s="19" customFormat="1" x14ac:dyDescent="0.2">
      <c r="A139" s="15"/>
      <c r="B139" s="15" t="s">
        <v>125</v>
      </c>
      <c r="C139" s="15"/>
      <c r="D139" s="15"/>
      <c r="E139" s="15"/>
      <c r="F139" s="40"/>
      <c r="G139" s="15"/>
      <c r="H139" s="18"/>
    </row>
    <row r="140" spans="1:8" s="19" customFormat="1" x14ac:dyDescent="0.2">
      <c r="A140" s="15"/>
      <c r="B140" s="15" t="s">
        <v>126</v>
      </c>
      <c r="C140" s="15"/>
      <c r="D140" s="15"/>
      <c r="E140" s="15"/>
      <c r="F140" s="40"/>
      <c r="G140" s="15"/>
      <c r="H140" s="18"/>
    </row>
    <row r="141" spans="1:8" s="19" customFormat="1" x14ac:dyDescent="0.2">
      <c r="A141" s="15"/>
      <c r="B141" s="15" t="s">
        <v>127</v>
      </c>
      <c r="C141" s="15"/>
      <c r="D141" s="15"/>
      <c r="E141" s="15"/>
      <c r="F141" s="40"/>
      <c r="G141" s="15"/>
      <c r="H141" s="18"/>
    </row>
    <row r="142" spans="1:8" s="19" customFormat="1" ht="15.75" x14ac:dyDescent="0.25">
      <c r="A142" s="15"/>
      <c r="B142" s="24"/>
      <c r="C142" s="15"/>
      <c r="D142" s="15"/>
      <c r="E142" s="15"/>
      <c r="F142" s="40"/>
      <c r="G142" s="15"/>
      <c r="H142" s="18"/>
    </row>
    <row r="143" spans="1:8" s="19" customFormat="1" x14ac:dyDescent="0.2">
      <c r="A143" s="42">
        <f>COUNT(#REF!+1)</f>
        <v>0</v>
      </c>
      <c r="B143" s="15" t="s">
        <v>128</v>
      </c>
      <c r="C143" s="15"/>
      <c r="D143" s="15"/>
      <c r="E143" s="15"/>
      <c r="F143" s="40"/>
      <c r="G143" s="15"/>
      <c r="H143" s="18"/>
    </row>
    <row r="144" spans="1:8" s="19" customFormat="1" x14ac:dyDescent="0.2">
      <c r="A144" s="42"/>
      <c r="B144" s="35" t="s">
        <v>129</v>
      </c>
      <c r="C144" s="15"/>
      <c r="D144" s="15"/>
      <c r="E144" s="15"/>
      <c r="F144" s="40"/>
      <c r="G144" s="15"/>
      <c r="H144" s="18"/>
    </row>
    <row r="145" spans="1:8" s="19" customFormat="1" x14ac:dyDescent="0.2">
      <c r="A145" s="42"/>
      <c r="B145" s="15" t="s">
        <v>130</v>
      </c>
      <c r="C145" s="15"/>
      <c r="D145" s="15"/>
      <c r="E145" s="15"/>
      <c r="F145" s="40"/>
      <c r="G145" s="15"/>
      <c r="H145" s="18"/>
    </row>
    <row r="146" spans="1:8" s="19" customFormat="1" x14ac:dyDescent="0.2">
      <c r="A146" s="42"/>
      <c r="B146" s="15" t="s">
        <v>131</v>
      </c>
      <c r="C146" s="15"/>
      <c r="D146" s="15"/>
      <c r="E146" s="15"/>
      <c r="F146" s="40"/>
      <c r="G146" s="15"/>
      <c r="H146" s="18"/>
    </row>
    <row r="147" spans="1:8" s="19" customFormat="1" x14ac:dyDescent="0.2">
      <c r="A147" s="42"/>
      <c r="B147" s="15" t="s">
        <v>132</v>
      </c>
      <c r="C147" s="15"/>
      <c r="D147" s="15"/>
      <c r="E147" s="15"/>
      <c r="F147" s="40"/>
      <c r="G147" s="15"/>
      <c r="H147" s="18"/>
    </row>
    <row r="148" spans="1:8" s="19" customFormat="1" ht="14.25" x14ac:dyDescent="0.2">
      <c r="A148" s="42"/>
      <c r="B148" s="43" t="s">
        <v>73</v>
      </c>
      <c r="C148" s="51">
        <v>4</v>
      </c>
      <c r="D148" s="15"/>
      <c r="E148" s="15"/>
      <c r="F148" s="44">
        <v>0</v>
      </c>
      <c r="G148" s="15"/>
      <c r="H148" s="18">
        <f>+F148*C148</f>
        <v>0</v>
      </c>
    </row>
    <row r="149" spans="1:8" s="19" customFormat="1" x14ac:dyDescent="0.2">
      <c r="A149" s="42"/>
      <c r="B149" s="15"/>
      <c r="C149" s="15"/>
      <c r="D149" s="15"/>
      <c r="E149" s="15"/>
      <c r="F149" s="40"/>
      <c r="G149" s="15"/>
      <c r="H149" s="18"/>
    </row>
    <row r="150" spans="1:8" s="19" customFormat="1" x14ac:dyDescent="0.2">
      <c r="A150" s="42">
        <f>COUNT($A$143:A149)+1</f>
        <v>2</v>
      </c>
      <c r="B150" s="35" t="s">
        <v>133</v>
      </c>
      <c r="C150" s="15"/>
      <c r="D150" s="15"/>
      <c r="E150" s="15"/>
      <c r="F150" s="40"/>
      <c r="G150" s="15"/>
      <c r="H150" s="18"/>
    </row>
    <row r="151" spans="1:8" s="19" customFormat="1" x14ac:dyDescent="0.2">
      <c r="A151" s="42"/>
      <c r="B151" s="15" t="s">
        <v>134</v>
      </c>
      <c r="C151" s="15"/>
      <c r="D151" s="15"/>
      <c r="E151" s="15"/>
      <c r="F151" s="40"/>
      <c r="G151" s="15"/>
      <c r="H151" s="18"/>
    </row>
    <row r="152" spans="1:8" s="19" customFormat="1" x14ac:dyDescent="0.2">
      <c r="A152" s="42"/>
      <c r="B152" s="15" t="s">
        <v>135</v>
      </c>
      <c r="C152" s="15"/>
      <c r="D152" s="15"/>
      <c r="E152" s="15"/>
      <c r="F152" s="40"/>
      <c r="G152" s="15"/>
      <c r="H152" s="18"/>
    </row>
    <row r="153" spans="1:8" s="19" customFormat="1" x14ac:dyDescent="0.2">
      <c r="A153" s="42"/>
      <c r="B153" s="15" t="s">
        <v>136</v>
      </c>
      <c r="C153" s="15"/>
      <c r="D153" s="15"/>
      <c r="E153" s="15"/>
      <c r="F153" s="40"/>
      <c r="G153" s="15"/>
      <c r="H153" s="18"/>
    </row>
    <row r="154" spans="1:8" s="19" customFormat="1" x14ac:dyDescent="0.2">
      <c r="A154" s="42"/>
      <c r="B154" s="15" t="s">
        <v>137</v>
      </c>
      <c r="C154" s="15"/>
      <c r="D154" s="15"/>
      <c r="E154" s="15"/>
      <c r="F154" s="40"/>
      <c r="G154" s="15"/>
      <c r="H154" s="18"/>
    </row>
    <row r="155" spans="1:8" s="19" customFormat="1" x14ac:dyDescent="0.2">
      <c r="A155" s="42"/>
      <c r="B155" s="15" t="s">
        <v>138</v>
      </c>
      <c r="C155" s="15"/>
      <c r="D155" s="15"/>
      <c r="E155" s="15"/>
      <c r="F155" s="40"/>
      <c r="G155" s="15"/>
      <c r="H155" s="18"/>
    </row>
    <row r="156" spans="1:8" s="19" customFormat="1" x14ac:dyDescent="0.2">
      <c r="A156" s="42"/>
      <c r="B156" s="15" t="s">
        <v>139</v>
      </c>
      <c r="C156" s="15"/>
      <c r="D156" s="15"/>
      <c r="E156" s="15"/>
      <c r="F156" s="40"/>
      <c r="G156" s="15"/>
      <c r="H156" s="18"/>
    </row>
    <row r="157" spans="1:8" s="19" customFormat="1" ht="14.25" x14ac:dyDescent="0.2">
      <c r="A157" s="42"/>
      <c r="B157" s="43" t="s">
        <v>73</v>
      </c>
      <c r="C157" s="51">
        <v>7</v>
      </c>
      <c r="D157" s="15"/>
      <c r="E157" s="15"/>
      <c r="F157" s="44">
        <v>0</v>
      </c>
      <c r="G157" s="15"/>
      <c r="H157" s="56">
        <f>+F157*C157</f>
        <v>0</v>
      </c>
    </row>
    <row r="158" spans="1:8" s="19" customFormat="1" x14ac:dyDescent="0.2">
      <c r="A158" s="42"/>
      <c r="B158" s="15"/>
      <c r="C158" s="51"/>
      <c r="D158" s="15"/>
      <c r="E158" s="15"/>
      <c r="F158" s="40"/>
      <c r="G158" s="15"/>
      <c r="H158" s="56"/>
    </row>
    <row r="159" spans="1:8" s="19" customFormat="1" x14ac:dyDescent="0.2">
      <c r="A159" s="42">
        <f>COUNT($A$143:A158)+1</f>
        <v>3</v>
      </c>
      <c r="B159" s="15" t="s">
        <v>140</v>
      </c>
      <c r="C159" s="15"/>
      <c r="D159" s="15"/>
      <c r="E159" s="15"/>
      <c r="F159" s="40"/>
      <c r="G159" s="15"/>
      <c r="H159" s="18"/>
    </row>
    <row r="160" spans="1:8" s="19" customFormat="1" x14ac:dyDescent="0.2">
      <c r="A160" s="42"/>
      <c r="B160" s="15" t="s">
        <v>141</v>
      </c>
      <c r="C160" s="15"/>
      <c r="D160" s="15"/>
      <c r="E160" s="15"/>
      <c r="F160" s="40"/>
      <c r="G160" s="15"/>
      <c r="H160" s="18"/>
    </row>
    <row r="161" spans="1:8" s="19" customFormat="1" x14ac:dyDescent="0.2">
      <c r="A161" s="42"/>
      <c r="B161" s="15" t="s">
        <v>142</v>
      </c>
      <c r="C161" s="15"/>
      <c r="D161" s="15"/>
      <c r="E161" s="15"/>
      <c r="F161" s="40"/>
      <c r="G161" s="15"/>
      <c r="H161" s="18"/>
    </row>
    <row r="162" spans="1:8" s="19" customFormat="1" x14ac:dyDescent="0.2">
      <c r="A162" s="42"/>
      <c r="B162" s="15" t="s">
        <v>143</v>
      </c>
      <c r="C162" s="15">
        <v>1</v>
      </c>
      <c r="D162" s="15"/>
      <c r="F162" s="44">
        <v>0</v>
      </c>
      <c r="G162" s="15"/>
      <c r="H162" s="18">
        <f>+F162*C162</f>
        <v>0</v>
      </c>
    </row>
    <row r="163" spans="1:8" s="19" customFormat="1" x14ac:dyDescent="0.2">
      <c r="A163" s="42"/>
      <c r="B163" s="36" t="s">
        <v>144</v>
      </c>
      <c r="C163" s="15">
        <v>1</v>
      </c>
      <c r="D163" s="15"/>
      <c r="F163" s="44">
        <v>0</v>
      </c>
      <c r="G163" s="15"/>
      <c r="H163" s="18">
        <f>+F163*C163</f>
        <v>0</v>
      </c>
    </row>
    <row r="164" spans="1:8" s="19" customFormat="1" x14ac:dyDescent="0.2">
      <c r="A164" s="42"/>
      <c r="B164" s="15" t="s">
        <v>145</v>
      </c>
      <c r="C164" s="15"/>
      <c r="D164" s="15"/>
      <c r="E164" s="15"/>
      <c r="F164" s="40"/>
      <c r="G164" s="15"/>
      <c r="H164" s="18"/>
    </row>
    <row r="165" spans="1:8" s="19" customFormat="1" x14ac:dyDescent="0.2">
      <c r="A165" s="42"/>
      <c r="B165" s="15"/>
      <c r="C165" s="15"/>
      <c r="D165" s="15"/>
      <c r="E165" s="15"/>
      <c r="F165" s="40"/>
      <c r="G165" s="15"/>
      <c r="H165" s="18"/>
    </row>
    <row r="166" spans="1:8" s="19" customFormat="1" x14ac:dyDescent="0.2">
      <c r="A166" s="42">
        <f>COUNT($A$143:A165)+1</f>
        <v>4</v>
      </c>
      <c r="B166" s="15" t="s">
        <v>146</v>
      </c>
      <c r="C166" s="15"/>
      <c r="D166" s="15"/>
      <c r="E166" s="15"/>
      <c r="F166" s="40"/>
      <c r="G166" s="15"/>
      <c r="H166" s="18"/>
    </row>
    <row r="167" spans="1:8" s="19" customFormat="1" ht="14.25" x14ac:dyDescent="0.2">
      <c r="A167" s="42"/>
      <c r="B167" s="43" t="s">
        <v>73</v>
      </c>
      <c r="C167" s="57">
        <v>0.5</v>
      </c>
      <c r="D167" s="15"/>
      <c r="E167" s="15"/>
      <c r="F167" s="44">
        <v>0</v>
      </c>
      <c r="G167" s="15"/>
      <c r="H167" s="18">
        <f>+F167*C167</f>
        <v>0</v>
      </c>
    </row>
    <row r="168" spans="1:8" s="19" customFormat="1" x14ac:dyDescent="0.2">
      <c r="A168" s="42"/>
      <c r="B168" s="15"/>
      <c r="C168" s="51"/>
      <c r="D168" s="15"/>
      <c r="E168" s="15"/>
      <c r="F168" s="40"/>
      <c r="G168" s="15"/>
      <c r="H168" s="56"/>
    </row>
    <row r="169" spans="1:8" s="19" customFormat="1" x14ac:dyDescent="0.2">
      <c r="A169" s="42">
        <f>COUNT($A$143:A166)+1</f>
        <v>5</v>
      </c>
      <c r="B169" s="15" t="s">
        <v>147</v>
      </c>
      <c r="C169" s="15"/>
      <c r="D169" s="53"/>
      <c r="E169" s="53"/>
      <c r="F169" s="40"/>
      <c r="G169" s="53"/>
      <c r="H169" s="18"/>
    </row>
    <row r="170" spans="1:8" s="19" customFormat="1" x14ac:dyDescent="0.2">
      <c r="A170" s="42"/>
      <c r="B170" s="15" t="s">
        <v>148</v>
      </c>
      <c r="C170" s="15"/>
      <c r="D170" s="53"/>
      <c r="E170" s="53"/>
      <c r="F170" s="40"/>
      <c r="G170" s="53"/>
      <c r="H170" s="18"/>
    </row>
    <row r="171" spans="1:8" s="19" customFormat="1" x14ac:dyDescent="0.2">
      <c r="A171" s="42"/>
      <c r="B171" s="15" t="s">
        <v>149</v>
      </c>
      <c r="C171" s="15"/>
      <c r="D171" s="53"/>
      <c r="E171" s="53"/>
      <c r="F171" s="40"/>
      <c r="G171" s="53"/>
      <c r="H171" s="18"/>
    </row>
    <row r="172" spans="1:8" s="19" customFormat="1" x14ac:dyDescent="0.2">
      <c r="A172" s="42"/>
      <c r="B172" s="15" t="s">
        <v>150</v>
      </c>
      <c r="C172" s="15"/>
      <c r="D172" s="53"/>
      <c r="E172" s="53"/>
      <c r="F172" s="40"/>
      <c r="G172" s="53"/>
      <c r="H172" s="18"/>
    </row>
    <row r="173" spans="1:8" s="19" customFormat="1" x14ac:dyDescent="0.2">
      <c r="A173" s="42"/>
      <c r="B173" s="58" t="s">
        <v>151</v>
      </c>
      <c r="C173" s="58"/>
      <c r="D173" s="59"/>
      <c r="E173" s="59"/>
      <c r="F173" s="40"/>
      <c r="G173" s="53"/>
      <c r="H173" s="18"/>
    </row>
    <row r="174" spans="1:8" s="19" customFormat="1" ht="14.25" x14ac:dyDescent="0.2">
      <c r="A174" s="42"/>
      <c r="B174" s="43" t="s">
        <v>80</v>
      </c>
      <c r="C174" s="51">
        <v>20</v>
      </c>
      <c r="D174" s="53"/>
      <c r="E174" s="53"/>
      <c r="F174" s="44">
        <v>0</v>
      </c>
      <c r="G174" s="53"/>
      <c r="H174" s="18">
        <f>+F174*C174</f>
        <v>0</v>
      </c>
    </row>
    <row r="175" spans="1:8" s="19" customFormat="1" x14ac:dyDescent="0.2">
      <c r="A175" s="42"/>
      <c r="B175" s="53"/>
      <c r="C175" s="60"/>
      <c r="D175" s="53"/>
      <c r="E175" s="53"/>
      <c r="F175" s="40"/>
      <c r="G175" s="53"/>
      <c r="H175" s="18"/>
    </row>
    <row r="176" spans="1:8" s="19" customFormat="1" x14ac:dyDescent="0.2">
      <c r="A176" s="42">
        <f>COUNT($A$143:A175)+1</f>
        <v>6</v>
      </c>
      <c r="B176" s="15" t="s">
        <v>152</v>
      </c>
      <c r="C176" s="15"/>
      <c r="D176" s="53"/>
      <c r="E176" s="53"/>
      <c r="F176" s="40"/>
      <c r="G176" s="53"/>
      <c r="H176" s="18"/>
    </row>
    <row r="177" spans="1:8" s="19" customFormat="1" x14ac:dyDescent="0.2">
      <c r="A177" s="42"/>
      <c r="B177" s="15" t="s">
        <v>153</v>
      </c>
      <c r="C177" s="15"/>
      <c r="D177" s="53"/>
      <c r="E177" s="53"/>
      <c r="F177" s="40"/>
      <c r="G177" s="53"/>
      <c r="H177" s="18"/>
    </row>
    <row r="178" spans="1:8" s="19" customFormat="1" x14ac:dyDescent="0.2">
      <c r="A178" s="42"/>
      <c r="B178" s="15" t="s">
        <v>154</v>
      </c>
      <c r="C178" s="15"/>
      <c r="D178" s="53"/>
      <c r="E178" s="53"/>
      <c r="F178" s="40"/>
      <c r="G178" s="53"/>
      <c r="H178" s="18"/>
    </row>
    <row r="179" spans="1:8" s="19" customFormat="1" x14ac:dyDescent="0.2">
      <c r="A179" s="42"/>
      <c r="B179" s="15" t="s">
        <v>155</v>
      </c>
      <c r="C179" s="15"/>
      <c r="D179" s="53"/>
      <c r="E179" s="53"/>
      <c r="F179" s="40"/>
      <c r="G179" s="53"/>
      <c r="H179" s="18"/>
    </row>
    <row r="180" spans="1:8" s="19" customFormat="1" ht="14.25" x14ac:dyDescent="0.2">
      <c r="A180" s="42"/>
      <c r="B180" s="43" t="s">
        <v>83</v>
      </c>
      <c r="C180" s="51">
        <v>26</v>
      </c>
      <c r="D180" s="53"/>
      <c r="E180" s="53"/>
      <c r="F180" s="44">
        <v>0</v>
      </c>
      <c r="G180" s="53"/>
      <c r="H180" s="18">
        <f>+F180*C180</f>
        <v>0</v>
      </c>
    </row>
    <row r="181" spans="1:8" s="19" customFormat="1" x14ac:dyDescent="0.2">
      <c r="A181" s="42"/>
      <c r="B181" s="15"/>
      <c r="C181" s="15"/>
      <c r="D181" s="53"/>
      <c r="E181" s="53"/>
      <c r="F181" s="40"/>
      <c r="G181" s="53"/>
      <c r="H181" s="18"/>
    </row>
    <row r="182" spans="1:8" s="19" customFormat="1" x14ac:dyDescent="0.2">
      <c r="A182" s="42">
        <f>COUNT($A$143:A181)+1</f>
        <v>7</v>
      </c>
      <c r="B182" s="15" t="s">
        <v>156</v>
      </c>
      <c r="C182" s="15"/>
      <c r="D182" s="53"/>
      <c r="E182" s="53"/>
      <c r="F182" s="40"/>
      <c r="G182" s="53"/>
      <c r="H182" s="18"/>
    </row>
    <row r="183" spans="1:8" s="19" customFormat="1" x14ac:dyDescent="0.2">
      <c r="A183" s="42"/>
      <c r="B183" s="15" t="s">
        <v>157</v>
      </c>
      <c r="C183" s="15"/>
      <c r="D183" s="53"/>
      <c r="E183" s="53"/>
      <c r="F183" s="40"/>
      <c r="G183" s="53"/>
      <c r="H183" s="18"/>
    </row>
    <row r="184" spans="1:8" s="19" customFormat="1" x14ac:dyDescent="0.2">
      <c r="A184" s="42"/>
      <c r="B184" s="15" t="s">
        <v>158</v>
      </c>
      <c r="C184" s="15"/>
      <c r="D184" s="53"/>
      <c r="E184" s="53"/>
      <c r="F184" s="40"/>
      <c r="G184" s="53"/>
      <c r="H184" s="18"/>
    </row>
    <row r="185" spans="1:8" s="19" customFormat="1" x14ac:dyDescent="0.2">
      <c r="A185" s="42"/>
      <c r="B185" s="15" t="s">
        <v>159</v>
      </c>
      <c r="C185" s="15"/>
      <c r="D185" s="53"/>
      <c r="E185" s="53"/>
      <c r="F185" s="40"/>
      <c r="G185" s="53"/>
      <c r="H185" s="18"/>
    </row>
    <row r="186" spans="1:8" s="19" customFormat="1" x14ac:dyDescent="0.2">
      <c r="A186" s="42"/>
      <c r="B186" s="15" t="s">
        <v>160</v>
      </c>
      <c r="C186" s="15"/>
      <c r="D186" s="53"/>
      <c r="E186" s="53"/>
      <c r="F186" s="40"/>
      <c r="G186" s="53"/>
      <c r="H186" s="18"/>
    </row>
    <row r="187" spans="1:8" s="19" customFormat="1" x14ac:dyDescent="0.2">
      <c r="A187" s="42"/>
      <c r="B187" s="15" t="s">
        <v>161</v>
      </c>
      <c r="C187" s="15"/>
      <c r="D187" s="53"/>
      <c r="E187" s="53"/>
      <c r="F187" s="40"/>
      <c r="G187" s="53"/>
      <c r="H187" s="18"/>
    </row>
    <row r="188" spans="1:8" s="19" customFormat="1" ht="14.25" x14ac:dyDescent="0.2">
      <c r="A188" s="42"/>
      <c r="B188" s="43" t="s">
        <v>80</v>
      </c>
      <c r="C188" s="51">
        <v>20</v>
      </c>
      <c r="D188" s="53"/>
      <c r="E188" s="53"/>
      <c r="F188" s="44">
        <v>0</v>
      </c>
      <c r="G188" s="53"/>
      <c r="H188" s="18">
        <f>+F188*C188</f>
        <v>0</v>
      </c>
    </row>
    <row r="189" spans="1:8" s="19" customFormat="1" x14ac:dyDescent="0.2">
      <c r="A189" s="42"/>
      <c r="B189" s="15"/>
      <c r="C189" s="51"/>
      <c r="D189" s="53"/>
      <c r="E189" s="53"/>
      <c r="F189" s="40"/>
      <c r="G189" s="53"/>
      <c r="H189" s="18"/>
    </row>
    <row r="190" spans="1:8" s="19" customFormat="1" x14ac:dyDescent="0.2">
      <c r="A190" s="42">
        <f>COUNT($A$143:A189)+1</f>
        <v>8</v>
      </c>
      <c r="B190" s="15" t="s">
        <v>162</v>
      </c>
      <c r="C190" s="15"/>
      <c r="D190" s="53"/>
      <c r="E190" s="53"/>
      <c r="F190" s="40"/>
      <c r="G190" s="53"/>
      <c r="H190" s="18"/>
    </row>
    <row r="191" spans="1:8" s="19" customFormat="1" x14ac:dyDescent="0.2">
      <c r="A191" s="42"/>
      <c r="B191" s="15" t="s">
        <v>163</v>
      </c>
      <c r="C191" s="15"/>
      <c r="D191" s="53"/>
      <c r="E191" s="53"/>
      <c r="F191" s="40"/>
      <c r="G191" s="53"/>
      <c r="H191" s="18"/>
    </row>
    <row r="192" spans="1:8" s="19" customFormat="1" x14ac:dyDescent="0.2">
      <c r="A192" s="42"/>
      <c r="B192" s="15" t="s">
        <v>164</v>
      </c>
      <c r="C192" s="15"/>
      <c r="D192" s="53"/>
      <c r="E192" s="53"/>
      <c r="F192" s="40"/>
      <c r="G192" s="53"/>
      <c r="H192" s="18"/>
    </row>
    <row r="193" spans="1:8" s="19" customFormat="1" x14ac:dyDescent="0.2">
      <c r="A193" s="42"/>
      <c r="B193" s="43" t="s">
        <v>165</v>
      </c>
      <c r="C193" s="51">
        <v>1</v>
      </c>
      <c r="D193" s="53"/>
      <c r="E193" s="53"/>
      <c r="F193" s="44">
        <v>0</v>
      </c>
      <c r="G193" s="53"/>
      <c r="H193" s="18">
        <f>+F193*C193</f>
        <v>0</v>
      </c>
    </row>
    <row r="194" spans="1:8" s="19" customFormat="1" x14ac:dyDescent="0.2">
      <c r="A194" s="42"/>
      <c r="B194" s="15"/>
      <c r="C194" s="15"/>
      <c r="D194" s="53"/>
      <c r="E194" s="53"/>
      <c r="F194" s="40"/>
      <c r="G194" s="53"/>
      <c r="H194" s="18"/>
    </row>
    <row r="195" spans="1:8" s="19" customFormat="1" x14ac:dyDescent="0.2">
      <c r="A195" s="42">
        <f>COUNT($A$143:A194)+1</f>
        <v>9</v>
      </c>
      <c r="B195" s="15" t="s">
        <v>166</v>
      </c>
      <c r="C195" s="15"/>
      <c r="D195" s="53"/>
      <c r="E195" s="53"/>
      <c r="F195" s="40"/>
      <c r="G195" s="53"/>
      <c r="H195" s="18"/>
    </row>
    <row r="196" spans="1:8" s="19" customFormat="1" x14ac:dyDescent="0.2">
      <c r="A196" s="42"/>
      <c r="B196" s="15" t="s">
        <v>167</v>
      </c>
      <c r="C196" s="15"/>
      <c r="D196" s="53"/>
      <c r="E196" s="53"/>
      <c r="F196" s="40"/>
      <c r="G196" s="53"/>
      <c r="H196" s="18"/>
    </row>
    <row r="197" spans="1:8" s="19" customFormat="1" x14ac:dyDescent="0.2">
      <c r="A197" s="42"/>
      <c r="B197" s="15" t="s">
        <v>168</v>
      </c>
      <c r="C197" s="15"/>
      <c r="D197" s="53"/>
      <c r="E197" s="53"/>
      <c r="F197" s="40"/>
      <c r="G197" s="53"/>
      <c r="H197" s="18"/>
    </row>
    <row r="198" spans="1:8" s="19" customFormat="1" x14ac:dyDescent="0.2">
      <c r="A198" s="42"/>
      <c r="B198" s="15" t="s">
        <v>169</v>
      </c>
      <c r="C198" s="15"/>
      <c r="D198" s="53"/>
      <c r="E198" s="53"/>
      <c r="F198" s="40"/>
      <c r="G198" s="53"/>
      <c r="H198" s="18"/>
    </row>
    <row r="199" spans="1:8" s="19" customFormat="1" ht="14.25" x14ac:dyDescent="0.2">
      <c r="A199" s="42"/>
      <c r="B199" s="43" t="s">
        <v>80</v>
      </c>
      <c r="C199" s="51">
        <v>6</v>
      </c>
      <c r="D199" s="53"/>
      <c r="E199" s="53"/>
      <c r="F199" s="44">
        <v>0</v>
      </c>
      <c r="G199" s="53"/>
      <c r="H199" s="18">
        <f>+F199*C199</f>
        <v>0</v>
      </c>
    </row>
    <row r="200" spans="1:8" s="19" customFormat="1" x14ac:dyDescent="0.2">
      <c r="A200" s="42"/>
      <c r="B200" s="15"/>
      <c r="C200" s="15"/>
      <c r="D200" s="53"/>
      <c r="E200" s="53"/>
      <c r="F200" s="40"/>
      <c r="G200" s="53"/>
      <c r="H200" s="18"/>
    </row>
    <row r="201" spans="1:8" s="19" customFormat="1" x14ac:dyDescent="0.2">
      <c r="A201" s="42">
        <f>COUNT($A$143:A200)+1</f>
        <v>10</v>
      </c>
      <c r="B201" s="15" t="s">
        <v>170</v>
      </c>
      <c r="C201" s="15"/>
      <c r="D201" s="53"/>
      <c r="E201" s="53"/>
      <c r="F201" s="40"/>
      <c r="G201" s="53"/>
      <c r="H201" s="18"/>
    </row>
    <row r="202" spans="1:8" s="19" customFormat="1" x14ac:dyDescent="0.2">
      <c r="A202" s="42"/>
      <c r="B202" s="15" t="s">
        <v>171</v>
      </c>
      <c r="C202" s="15"/>
      <c r="D202" s="53"/>
      <c r="E202" s="53"/>
      <c r="F202" s="40"/>
      <c r="G202" s="53"/>
      <c r="H202" s="18"/>
    </row>
    <row r="203" spans="1:8" s="19" customFormat="1" x14ac:dyDescent="0.2">
      <c r="A203" s="42"/>
      <c r="B203" s="15" t="s">
        <v>172</v>
      </c>
      <c r="C203" s="15"/>
      <c r="D203" s="53"/>
      <c r="E203" s="53"/>
      <c r="F203" s="40"/>
      <c r="G203" s="53"/>
      <c r="H203" s="18"/>
    </row>
    <row r="204" spans="1:8" s="19" customFormat="1" ht="12.75" customHeight="1" x14ac:dyDescent="0.2">
      <c r="A204" s="42"/>
      <c r="B204" s="15" t="s">
        <v>173</v>
      </c>
      <c r="C204" s="15"/>
      <c r="D204" s="53"/>
      <c r="E204" s="53"/>
      <c r="F204" s="40"/>
      <c r="G204" s="53"/>
      <c r="H204" s="18"/>
    </row>
    <row r="205" spans="1:8" s="19" customFormat="1" ht="12.75" customHeight="1" x14ac:dyDescent="0.2">
      <c r="A205" s="42"/>
      <c r="B205" s="15" t="s">
        <v>174</v>
      </c>
      <c r="C205" s="15"/>
      <c r="D205" s="53"/>
      <c r="E205" s="53"/>
      <c r="F205" s="40"/>
      <c r="G205" s="53"/>
      <c r="H205" s="18"/>
    </row>
    <row r="206" spans="1:8" s="19" customFormat="1" ht="12.75" customHeight="1" x14ac:dyDescent="0.2">
      <c r="A206" s="42"/>
      <c r="B206" s="15" t="s">
        <v>175</v>
      </c>
      <c r="C206" s="15"/>
      <c r="D206" s="53"/>
      <c r="E206" s="53"/>
      <c r="F206" s="40"/>
      <c r="G206" s="53"/>
      <c r="H206" s="18"/>
    </row>
    <row r="207" spans="1:8" s="19" customFormat="1" ht="14.25" x14ac:dyDescent="0.2">
      <c r="A207" s="42"/>
      <c r="B207" s="43" t="s">
        <v>80</v>
      </c>
      <c r="C207" s="51">
        <v>45</v>
      </c>
      <c r="D207" s="53"/>
      <c r="E207" s="53"/>
      <c r="F207" s="44">
        <v>0</v>
      </c>
      <c r="G207" s="53"/>
      <c r="H207" s="18">
        <f>+F207*C207</f>
        <v>0</v>
      </c>
    </row>
    <row r="208" spans="1:8" s="19" customFormat="1" x14ac:dyDescent="0.2">
      <c r="A208" s="42"/>
      <c r="B208" s="15"/>
      <c r="C208" s="51"/>
      <c r="D208" s="53"/>
      <c r="E208" s="53"/>
      <c r="F208" s="40"/>
      <c r="G208" s="53"/>
      <c r="H208" s="18"/>
    </row>
    <row r="209" spans="1:8" s="19" customFormat="1" x14ac:dyDescent="0.2">
      <c r="A209" s="42">
        <f>COUNT($A$143:A208)+1</f>
        <v>11</v>
      </c>
      <c r="B209" s="15" t="s">
        <v>176</v>
      </c>
      <c r="C209" s="51"/>
      <c r="D209" s="53"/>
      <c r="E209" s="53"/>
      <c r="F209" s="40"/>
      <c r="G209" s="53"/>
      <c r="H209" s="18"/>
    </row>
    <row r="210" spans="1:8" s="19" customFormat="1" ht="12.75" customHeight="1" x14ac:dyDescent="0.2">
      <c r="A210" s="42"/>
      <c r="B210" s="15" t="s">
        <v>177</v>
      </c>
      <c r="C210" s="51"/>
      <c r="D210" s="53"/>
      <c r="E210" s="53"/>
      <c r="F210" s="40"/>
      <c r="G210" s="53"/>
      <c r="H210" s="18"/>
    </row>
    <row r="211" spans="1:8" s="19" customFormat="1" ht="12.75" customHeight="1" x14ac:dyDescent="0.2">
      <c r="A211" s="42"/>
      <c r="B211" s="15" t="s">
        <v>178</v>
      </c>
      <c r="C211" s="51"/>
      <c r="D211" s="53"/>
      <c r="E211" s="53"/>
      <c r="F211" s="40"/>
      <c r="G211" s="53"/>
      <c r="H211" s="18"/>
    </row>
    <row r="212" spans="1:8" s="19" customFormat="1" ht="12.75" customHeight="1" x14ac:dyDescent="0.2">
      <c r="A212" s="42"/>
      <c r="B212" s="15" t="s">
        <v>179</v>
      </c>
      <c r="C212" s="51"/>
      <c r="D212" s="53"/>
      <c r="E212" s="53"/>
      <c r="F212" s="40"/>
      <c r="G212" s="53"/>
      <c r="H212" s="18"/>
    </row>
    <row r="213" spans="1:8" s="19" customFormat="1" ht="12.75" customHeight="1" x14ac:dyDescent="0.2">
      <c r="A213" s="42"/>
      <c r="B213" s="15" t="s">
        <v>180</v>
      </c>
      <c r="C213" s="51"/>
      <c r="D213" s="53"/>
      <c r="E213" s="53"/>
      <c r="F213" s="40"/>
      <c r="G213" s="53"/>
      <c r="H213" s="18"/>
    </row>
    <row r="214" spans="1:8" s="19" customFormat="1" ht="12.75" customHeight="1" x14ac:dyDescent="0.2">
      <c r="A214" s="42"/>
      <c r="B214" s="15" t="s">
        <v>181</v>
      </c>
      <c r="C214" s="51"/>
      <c r="D214" s="53"/>
      <c r="E214" s="53"/>
      <c r="F214" s="40"/>
      <c r="G214" s="53"/>
      <c r="H214" s="18"/>
    </row>
    <row r="215" spans="1:8" s="19" customFormat="1" ht="12.75" customHeight="1" x14ac:dyDescent="0.2">
      <c r="A215" s="42"/>
      <c r="B215" s="15" t="s">
        <v>182</v>
      </c>
      <c r="C215" s="51"/>
      <c r="D215" s="53"/>
      <c r="E215" s="53"/>
      <c r="F215" s="40"/>
      <c r="G215" s="53"/>
      <c r="H215" s="18"/>
    </row>
    <row r="216" spans="1:8" s="19" customFormat="1" ht="12.75" customHeight="1" x14ac:dyDescent="0.2">
      <c r="A216" s="42"/>
      <c r="B216" s="43" t="s">
        <v>80</v>
      </c>
      <c r="C216" s="51">
        <v>30</v>
      </c>
      <c r="D216" s="53"/>
      <c r="E216" s="53"/>
      <c r="F216" s="44">
        <v>0</v>
      </c>
      <c r="G216" s="53"/>
      <c r="H216" s="18">
        <f>+F216*C216</f>
        <v>0</v>
      </c>
    </row>
    <row r="217" spans="1:8" s="19" customFormat="1" ht="12.75" customHeight="1" x14ac:dyDescent="0.2">
      <c r="A217" s="42"/>
      <c r="B217" s="15"/>
      <c r="C217" s="51"/>
      <c r="D217" s="53"/>
      <c r="E217" s="53"/>
      <c r="F217" s="40"/>
      <c r="G217" s="53"/>
      <c r="H217" s="18"/>
    </row>
    <row r="218" spans="1:8" s="19" customFormat="1" x14ac:dyDescent="0.2">
      <c r="A218" s="42">
        <f>COUNT($A$143:A217)+1</f>
        <v>12</v>
      </c>
      <c r="B218" s="15" t="s">
        <v>183</v>
      </c>
      <c r="C218" s="15"/>
      <c r="D218" s="53"/>
      <c r="E218" s="53"/>
      <c r="F218" s="40"/>
      <c r="G218" s="53"/>
      <c r="H218" s="18"/>
    </row>
    <row r="219" spans="1:8" s="19" customFormat="1" x14ac:dyDescent="0.2">
      <c r="A219" s="42"/>
      <c r="B219" s="15" t="s">
        <v>184</v>
      </c>
      <c r="C219" s="15"/>
      <c r="D219" s="53"/>
      <c r="E219" s="53"/>
      <c r="F219" s="40"/>
      <c r="G219" s="53"/>
      <c r="H219" s="18"/>
    </row>
    <row r="220" spans="1:8" s="19" customFormat="1" x14ac:dyDescent="0.2">
      <c r="A220" s="42"/>
      <c r="B220" s="15" t="s">
        <v>185</v>
      </c>
      <c r="C220" s="15"/>
      <c r="D220" s="53"/>
      <c r="E220" s="53"/>
      <c r="F220" s="40"/>
      <c r="G220" s="53"/>
      <c r="H220" s="18"/>
    </row>
    <row r="221" spans="1:8" s="19" customFormat="1" ht="12.75" customHeight="1" x14ac:dyDescent="0.2">
      <c r="A221" s="42"/>
      <c r="B221" s="15" t="s">
        <v>186</v>
      </c>
      <c r="C221" s="15"/>
      <c r="D221" s="53"/>
      <c r="E221" s="53"/>
      <c r="F221" s="40"/>
      <c r="G221" s="53"/>
      <c r="H221" s="18"/>
    </row>
    <row r="222" spans="1:8" s="19" customFormat="1" ht="12.75" customHeight="1" x14ac:dyDescent="0.2">
      <c r="A222" s="42"/>
      <c r="B222" s="15" t="s">
        <v>187</v>
      </c>
      <c r="C222" s="15"/>
      <c r="D222" s="53"/>
      <c r="E222" s="53"/>
      <c r="F222" s="40"/>
      <c r="G222" s="53"/>
      <c r="H222" s="18"/>
    </row>
    <row r="223" spans="1:8" s="19" customFormat="1" ht="12.75" customHeight="1" x14ac:dyDescent="0.2">
      <c r="A223" s="42"/>
      <c r="B223" s="43" t="s">
        <v>0</v>
      </c>
      <c r="C223" s="51">
        <v>4</v>
      </c>
      <c r="D223" s="53"/>
      <c r="E223" s="53"/>
      <c r="F223" s="44">
        <v>0</v>
      </c>
      <c r="G223" s="53"/>
      <c r="H223" s="18">
        <f>+F223*C223</f>
        <v>0</v>
      </c>
    </row>
    <row r="224" spans="1:8" s="19" customFormat="1" ht="12.75" customHeight="1" x14ac:dyDescent="0.2">
      <c r="A224" s="42"/>
      <c r="B224" s="15"/>
      <c r="C224" s="51"/>
      <c r="D224" s="53"/>
      <c r="E224" s="53"/>
      <c r="F224" s="40"/>
      <c r="G224" s="53"/>
      <c r="H224" s="18"/>
    </row>
    <row r="225" spans="1:8" s="19" customFormat="1" x14ac:dyDescent="0.2">
      <c r="A225" s="42">
        <f>COUNT($A$143:A224)+1</f>
        <v>13</v>
      </c>
      <c r="B225" s="15" t="s">
        <v>188</v>
      </c>
      <c r="C225" s="15"/>
      <c r="D225" s="53"/>
      <c r="E225" s="53"/>
      <c r="F225" s="40"/>
      <c r="G225" s="53"/>
      <c r="H225" s="18"/>
    </row>
    <row r="226" spans="1:8" s="19" customFormat="1" x14ac:dyDescent="0.2">
      <c r="A226" s="42"/>
      <c r="B226" s="15" t="s">
        <v>189</v>
      </c>
      <c r="C226" s="15"/>
      <c r="D226" s="53"/>
      <c r="E226" s="53"/>
      <c r="F226" s="40"/>
      <c r="G226" s="53"/>
      <c r="H226" s="18"/>
    </row>
    <row r="227" spans="1:8" s="19" customFormat="1" x14ac:dyDescent="0.2">
      <c r="A227" s="42"/>
      <c r="B227" s="15" t="s">
        <v>190</v>
      </c>
      <c r="C227" s="15"/>
      <c r="D227" s="53"/>
      <c r="E227" s="53"/>
      <c r="F227" s="40"/>
      <c r="G227" s="53"/>
      <c r="H227" s="18"/>
    </row>
    <row r="228" spans="1:8" s="19" customFormat="1" ht="12.75" customHeight="1" x14ac:dyDescent="0.2">
      <c r="A228" s="42"/>
      <c r="B228" s="43" t="s">
        <v>80</v>
      </c>
      <c r="C228" s="51">
        <v>40</v>
      </c>
      <c r="D228" s="53"/>
      <c r="E228" s="53"/>
      <c r="F228" s="44">
        <v>0</v>
      </c>
      <c r="G228" s="53"/>
      <c r="H228" s="18">
        <f>+C228*F228</f>
        <v>0</v>
      </c>
    </row>
    <row r="229" spans="1:8" s="19" customFormat="1" x14ac:dyDescent="0.2">
      <c r="A229" s="42"/>
      <c r="B229" s="15"/>
      <c r="C229" s="15"/>
      <c r="D229" s="53"/>
      <c r="E229" s="53"/>
      <c r="F229" s="40"/>
      <c r="G229" s="53"/>
      <c r="H229" s="18"/>
    </row>
    <row r="230" spans="1:8" s="19" customFormat="1" x14ac:dyDescent="0.2">
      <c r="A230" s="42">
        <f>COUNT($A$143:A229)+1</f>
        <v>14</v>
      </c>
      <c r="B230" s="15" t="s">
        <v>191</v>
      </c>
      <c r="C230" s="51"/>
      <c r="D230" s="53"/>
      <c r="E230" s="53"/>
      <c r="F230" s="40"/>
      <c r="G230" s="53"/>
      <c r="H230" s="18"/>
    </row>
    <row r="231" spans="1:8" s="19" customFormat="1" x14ac:dyDescent="0.2">
      <c r="A231" s="42"/>
      <c r="B231" s="15" t="s">
        <v>192</v>
      </c>
      <c r="C231" s="51"/>
      <c r="D231" s="53"/>
      <c r="E231" s="53"/>
      <c r="F231" s="40"/>
      <c r="G231" s="53"/>
      <c r="H231" s="18"/>
    </row>
    <row r="232" spans="1:8" s="19" customFormat="1" ht="14.25" x14ac:dyDescent="0.2">
      <c r="A232" s="42"/>
      <c r="B232" s="43" t="s">
        <v>80</v>
      </c>
      <c r="C232" s="51">
        <v>5</v>
      </c>
      <c r="D232" s="53"/>
      <c r="E232" s="53"/>
      <c r="F232" s="44">
        <v>0</v>
      </c>
      <c r="G232" s="53"/>
      <c r="H232" s="18">
        <f>+F232*C232</f>
        <v>0</v>
      </c>
    </row>
    <row r="233" spans="1:8" s="19" customFormat="1" ht="12.75" customHeight="1" x14ac:dyDescent="0.2">
      <c r="A233" s="42"/>
      <c r="B233" s="15"/>
      <c r="C233" s="51"/>
      <c r="D233" s="53"/>
      <c r="E233" s="53"/>
      <c r="F233" s="40"/>
      <c r="G233" s="53"/>
      <c r="H233" s="18"/>
    </row>
    <row r="234" spans="1:8" s="19" customFormat="1" x14ac:dyDescent="0.2">
      <c r="A234" s="42">
        <f>COUNT($A$143:A233)+1</f>
        <v>15</v>
      </c>
      <c r="B234" s="15" t="s">
        <v>193</v>
      </c>
      <c r="C234" s="15"/>
      <c r="D234" s="53"/>
      <c r="E234" s="53"/>
      <c r="F234" s="40"/>
      <c r="G234" s="53"/>
      <c r="H234" s="18"/>
    </row>
    <row r="235" spans="1:8" s="19" customFormat="1" ht="12.75" customHeight="1" x14ac:dyDescent="0.2">
      <c r="A235" s="42"/>
      <c r="B235" s="15" t="s">
        <v>194</v>
      </c>
      <c r="C235" s="15"/>
      <c r="D235" s="53"/>
      <c r="E235" s="53"/>
      <c r="F235" s="40"/>
      <c r="G235" s="53"/>
      <c r="H235" s="18"/>
    </row>
    <row r="236" spans="1:8" s="19" customFormat="1" ht="14.25" x14ac:dyDescent="0.2">
      <c r="A236" s="42"/>
      <c r="B236" s="43" t="s">
        <v>80</v>
      </c>
      <c r="C236" s="51">
        <v>17</v>
      </c>
      <c r="D236" s="53"/>
      <c r="E236" s="53"/>
      <c r="F236" s="44">
        <v>0</v>
      </c>
      <c r="G236" s="53"/>
      <c r="H236" s="18">
        <f>+F236*C236</f>
        <v>0</v>
      </c>
    </row>
    <row r="237" spans="1:8" s="19" customFormat="1" x14ac:dyDescent="0.2">
      <c r="A237" s="42"/>
      <c r="B237" s="15"/>
      <c r="C237" s="51"/>
      <c r="D237" s="53"/>
      <c r="E237" s="53"/>
      <c r="F237" s="40"/>
      <c r="G237" s="53"/>
      <c r="H237" s="18"/>
    </row>
    <row r="238" spans="1:8" s="19" customFormat="1" x14ac:dyDescent="0.2">
      <c r="A238" s="42">
        <f>COUNT($A$143:A237)+1</f>
        <v>16</v>
      </c>
      <c r="B238" s="15" t="s">
        <v>195</v>
      </c>
      <c r="C238" s="15"/>
      <c r="D238" s="53"/>
      <c r="E238" s="53"/>
      <c r="F238" s="40"/>
      <c r="G238" s="53"/>
      <c r="H238" s="18"/>
    </row>
    <row r="239" spans="1:8" s="19" customFormat="1" ht="12.75" customHeight="1" x14ac:dyDescent="0.2">
      <c r="A239" s="42"/>
      <c r="B239" s="15" t="s">
        <v>196</v>
      </c>
      <c r="C239" s="15"/>
      <c r="D239" s="53"/>
      <c r="E239" s="53"/>
      <c r="F239" s="40"/>
      <c r="G239" s="53"/>
      <c r="H239" s="18"/>
    </row>
    <row r="240" spans="1:8" s="19" customFormat="1" x14ac:dyDescent="0.2">
      <c r="A240" s="42"/>
      <c r="B240" s="15" t="s">
        <v>197</v>
      </c>
      <c r="C240" s="15"/>
      <c r="D240" s="53"/>
      <c r="E240" s="53"/>
      <c r="F240" s="40"/>
      <c r="G240" s="53"/>
      <c r="H240" s="18"/>
    </row>
    <row r="241" spans="1:8" s="19" customFormat="1" ht="12.75" customHeight="1" x14ac:dyDescent="0.2">
      <c r="A241" s="42"/>
      <c r="B241" s="15" t="s">
        <v>198</v>
      </c>
      <c r="C241" s="51">
        <v>16</v>
      </c>
      <c r="D241" s="53"/>
      <c r="E241" s="53"/>
      <c r="F241" s="44">
        <v>0</v>
      </c>
      <c r="G241" s="53"/>
      <c r="H241" s="18">
        <f>+F241*C241</f>
        <v>0</v>
      </c>
    </row>
    <row r="242" spans="1:8" s="19" customFormat="1" x14ac:dyDescent="0.2">
      <c r="A242" s="42"/>
      <c r="B242" s="15" t="s">
        <v>199</v>
      </c>
      <c r="C242" s="15"/>
      <c r="D242" s="53"/>
      <c r="E242" s="53"/>
      <c r="F242" s="40"/>
      <c r="G242" s="53"/>
      <c r="H242" s="18"/>
    </row>
    <row r="243" spans="1:8" s="19" customFormat="1" x14ac:dyDescent="0.2">
      <c r="A243" s="42"/>
      <c r="B243" s="15" t="s">
        <v>198</v>
      </c>
      <c r="C243" s="51">
        <v>16</v>
      </c>
      <c r="D243" s="53"/>
      <c r="E243" s="53"/>
      <c r="F243" s="44">
        <v>0</v>
      </c>
      <c r="G243" s="53"/>
      <c r="H243" s="18">
        <f>+F243*C243</f>
        <v>0</v>
      </c>
    </row>
    <row r="244" spans="1:8" s="19" customFormat="1" x14ac:dyDescent="0.2">
      <c r="A244" s="42"/>
      <c r="B244" s="15"/>
      <c r="C244" s="15"/>
      <c r="D244" s="53"/>
      <c r="E244" s="53"/>
      <c r="F244" s="40"/>
      <c r="G244" s="53"/>
      <c r="H244" s="18"/>
    </row>
    <row r="245" spans="1:8" s="19" customFormat="1" x14ac:dyDescent="0.2">
      <c r="A245" s="42">
        <f>COUNT($A$143:A244)+1</f>
        <v>17</v>
      </c>
      <c r="B245" s="15" t="s">
        <v>200</v>
      </c>
      <c r="C245" s="15"/>
      <c r="D245" s="53"/>
      <c r="E245" s="53"/>
      <c r="F245" s="40"/>
      <c r="G245" s="53"/>
      <c r="H245" s="18"/>
    </row>
    <row r="246" spans="1:8" s="19" customFormat="1" x14ac:dyDescent="0.2">
      <c r="A246" s="42"/>
      <c r="B246" s="15" t="s">
        <v>201</v>
      </c>
      <c r="C246" s="15"/>
      <c r="D246" s="53"/>
      <c r="E246" s="53"/>
      <c r="F246" s="40"/>
      <c r="G246" s="53"/>
      <c r="H246" s="18"/>
    </row>
    <row r="247" spans="1:8" s="19" customFormat="1" x14ac:dyDescent="0.2">
      <c r="A247" s="42"/>
      <c r="B247" s="15" t="s">
        <v>202</v>
      </c>
      <c r="C247" s="15"/>
      <c r="D247" s="53"/>
      <c r="E247" s="53"/>
      <c r="F247" s="40"/>
      <c r="G247" s="53"/>
      <c r="H247" s="18"/>
    </row>
    <row r="248" spans="1:8" s="19" customFormat="1" x14ac:dyDescent="0.2">
      <c r="A248" s="42"/>
      <c r="B248" s="15" t="s">
        <v>203</v>
      </c>
      <c r="C248" s="15"/>
      <c r="D248" s="53"/>
      <c r="E248" s="53"/>
      <c r="F248" s="40"/>
      <c r="G248" s="53"/>
      <c r="H248" s="18"/>
    </row>
    <row r="249" spans="1:8" s="19" customFormat="1" x14ac:dyDescent="0.2">
      <c r="A249" s="42"/>
      <c r="B249" s="15" t="s">
        <v>204</v>
      </c>
      <c r="C249" s="15"/>
      <c r="D249" s="53"/>
      <c r="E249" s="53"/>
      <c r="F249" s="40"/>
      <c r="G249" s="53"/>
      <c r="H249" s="18"/>
    </row>
    <row r="250" spans="1:8" s="19" customFormat="1" ht="14.25" x14ac:dyDescent="0.2">
      <c r="A250" s="42"/>
      <c r="B250" s="43" t="s">
        <v>73</v>
      </c>
      <c r="C250" s="15">
        <v>1.5</v>
      </c>
      <c r="D250" s="53"/>
      <c r="E250" s="53"/>
      <c r="F250" s="44">
        <v>0</v>
      </c>
      <c r="G250" s="53"/>
      <c r="H250" s="18">
        <f>+F250*C250</f>
        <v>0</v>
      </c>
    </row>
    <row r="251" spans="1:8" s="19" customFormat="1" x14ac:dyDescent="0.2">
      <c r="A251" s="42"/>
      <c r="B251" s="15"/>
      <c r="C251" s="15"/>
      <c r="D251" s="53"/>
      <c r="E251" s="53"/>
      <c r="F251" s="40"/>
      <c r="G251" s="53"/>
      <c r="H251" s="18"/>
    </row>
    <row r="252" spans="1:8" s="19" customFormat="1" x14ac:dyDescent="0.2">
      <c r="A252" s="42">
        <f>COUNT($A$143:A251)+1</f>
        <v>18</v>
      </c>
      <c r="B252" s="15" t="s">
        <v>205</v>
      </c>
      <c r="C252" s="61"/>
      <c r="D252" s="62"/>
      <c r="E252" s="63"/>
      <c r="F252" s="64"/>
      <c r="G252" s="53"/>
      <c r="H252" s="18"/>
    </row>
    <row r="253" spans="1:8" s="19" customFormat="1" x14ac:dyDescent="0.2">
      <c r="A253" s="42"/>
      <c r="B253" s="15" t="s">
        <v>206</v>
      </c>
      <c r="C253" s="61"/>
      <c r="D253" s="62"/>
      <c r="E253" s="63"/>
      <c r="F253" s="64"/>
      <c r="G253" s="53"/>
      <c r="H253" s="18"/>
    </row>
    <row r="254" spans="1:8" s="19" customFormat="1" x14ac:dyDescent="0.2">
      <c r="A254" s="42"/>
      <c r="B254" s="15" t="s">
        <v>207</v>
      </c>
      <c r="C254" s="61"/>
      <c r="D254" s="62"/>
      <c r="E254" s="63"/>
      <c r="F254" s="64"/>
      <c r="G254" s="53"/>
      <c r="H254" s="18"/>
    </row>
    <row r="255" spans="1:8" s="19" customFormat="1" x14ac:dyDescent="0.2">
      <c r="A255" s="42"/>
      <c r="B255" s="43" t="s">
        <v>7</v>
      </c>
      <c r="C255" s="43">
        <v>120</v>
      </c>
      <c r="D255" s="62"/>
      <c r="E255" s="63"/>
      <c r="F255" s="44">
        <v>0</v>
      </c>
      <c r="G255" s="53"/>
      <c r="H255" s="18">
        <f>+F255*C255</f>
        <v>0</v>
      </c>
    </row>
    <row r="256" spans="1:8" s="19" customFormat="1" x14ac:dyDescent="0.2">
      <c r="A256" s="42"/>
      <c r="B256" s="15"/>
      <c r="C256" s="15"/>
      <c r="D256" s="53"/>
      <c r="E256" s="53"/>
      <c r="F256" s="40"/>
      <c r="G256" s="53"/>
      <c r="H256" s="18"/>
    </row>
    <row r="257" spans="1:8" s="19" customFormat="1" x14ac:dyDescent="0.2">
      <c r="A257" s="42">
        <f>COUNT($A$143:A256)+1</f>
        <v>19</v>
      </c>
      <c r="B257" s="15" t="s">
        <v>208</v>
      </c>
      <c r="C257" s="61"/>
      <c r="D257" s="61"/>
      <c r="E257" s="63"/>
      <c r="F257" s="63"/>
      <c r="G257" s="15"/>
      <c r="H257" s="18"/>
    </row>
    <row r="258" spans="1:8" s="19" customFormat="1" x14ac:dyDescent="0.2">
      <c r="A258" s="42"/>
      <c r="B258" s="15" t="s">
        <v>209</v>
      </c>
      <c r="C258" s="61"/>
      <c r="D258" s="61"/>
      <c r="E258" s="63"/>
      <c r="F258" s="63"/>
      <c r="G258" s="15"/>
      <c r="H258" s="18"/>
    </row>
    <row r="259" spans="1:8" s="19" customFormat="1" x14ac:dyDescent="0.2">
      <c r="A259" s="42"/>
      <c r="B259" s="15" t="s">
        <v>210</v>
      </c>
      <c r="C259" s="61"/>
      <c r="D259" s="61"/>
      <c r="E259" s="63"/>
      <c r="F259" s="63"/>
      <c r="G259" s="15"/>
      <c r="H259" s="18"/>
    </row>
    <row r="260" spans="1:8" s="19" customFormat="1" x14ac:dyDescent="0.2">
      <c r="A260" s="42"/>
      <c r="B260" s="15" t="s">
        <v>211</v>
      </c>
      <c r="C260" s="61"/>
      <c r="D260" s="61"/>
      <c r="E260" s="63"/>
      <c r="F260" s="63"/>
      <c r="G260" s="15"/>
      <c r="H260" s="18"/>
    </row>
    <row r="261" spans="1:8" s="19" customFormat="1" x14ac:dyDescent="0.2">
      <c r="A261" s="42"/>
      <c r="B261" s="15" t="s">
        <v>212</v>
      </c>
      <c r="C261" s="61"/>
      <c r="D261" s="61"/>
      <c r="E261" s="63"/>
      <c r="F261" s="63"/>
      <c r="G261" s="15"/>
      <c r="H261" s="18"/>
    </row>
    <row r="262" spans="1:8" s="19" customFormat="1" x14ac:dyDescent="0.2">
      <c r="A262" s="42"/>
      <c r="B262" s="15" t="s">
        <v>213</v>
      </c>
      <c r="C262" s="61"/>
      <c r="D262" s="61"/>
      <c r="E262" s="63"/>
      <c r="F262" s="63"/>
      <c r="G262" s="15"/>
      <c r="H262" s="18"/>
    </row>
    <row r="263" spans="1:8" s="19" customFormat="1" x14ac:dyDescent="0.2">
      <c r="A263" s="42"/>
      <c r="B263" s="43" t="s">
        <v>165</v>
      </c>
      <c r="C263" s="43">
        <v>2</v>
      </c>
      <c r="D263" s="61"/>
      <c r="E263" s="63"/>
      <c r="F263" s="44">
        <v>0</v>
      </c>
      <c r="G263" s="15"/>
      <c r="H263" s="18">
        <f>+F263*C263</f>
        <v>0</v>
      </c>
    </row>
    <row r="264" spans="1:8" s="19" customFormat="1" x14ac:dyDescent="0.2">
      <c r="A264" s="42"/>
      <c r="B264" s="15"/>
      <c r="C264" s="15"/>
      <c r="D264" s="61"/>
      <c r="E264" s="63"/>
      <c r="F264" s="40"/>
      <c r="G264" s="15"/>
      <c r="H264" s="18"/>
    </row>
    <row r="265" spans="1:8" s="19" customFormat="1" x14ac:dyDescent="0.2">
      <c r="A265" s="42">
        <f>COUNT($A$143:A264)+1</f>
        <v>20</v>
      </c>
      <c r="B265" s="15" t="s">
        <v>214</v>
      </c>
      <c r="C265" s="65"/>
      <c r="D265" s="61"/>
      <c r="E265" s="63"/>
      <c r="F265" s="40"/>
      <c r="G265" s="15"/>
      <c r="H265" s="18"/>
    </row>
    <row r="266" spans="1:8" s="19" customFormat="1" x14ac:dyDescent="0.2">
      <c r="A266" s="42"/>
      <c r="B266" s="15" t="s">
        <v>215</v>
      </c>
      <c r="C266" s="65"/>
      <c r="D266" s="61"/>
      <c r="E266" s="63"/>
      <c r="F266" s="40"/>
      <c r="G266" s="15"/>
      <c r="H266" s="18"/>
    </row>
    <row r="267" spans="1:8" s="19" customFormat="1" x14ac:dyDescent="0.2">
      <c r="A267" s="42"/>
      <c r="B267" s="15" t="s">
        <v>216</v>
      </c>
      <c r="C267" s="65"/>
      <c r="D267" s="61"/>
      <c r="E267" s="63"/>
      <c r="F267" s="40"/>
      <c r="G267" s="15"/>
      <c r="H267" s="18"/>
    </row>
    <row r="268" spans="1:8" s="19" customFormat="1" x14ac:dyDescent="0.2">
      <c r="A268" s="42"/>
      <c r="B268" s="15" t="s">
        <v>217</v>
      </c>
      <c r="C268" s="65"/>
      <c r="D268" s="61"/>
      <c r="E268" s="63"/>
      <c r="F268" s="40"/>
      <c r="G268" s="15"/>
      <c r="H268" s="18"/>
    </row>
    <row r="269" spans="1:8" s="19" customFormat="1" x14ac:dyDescent="0.2">
      <c r="A269" s="42"/>
      <c r="B269" s="43" t="s">
        <v>165</v>
      </c>
      <c r="C269" s="43">
        <v>4</v>
      </c>
      <c r="D269" s="61"/>
      <c r="E269" s="63"/>
      <c r="F269" s="44">
        <v>0</v>
      </c>
      <c r="G269" s="15"/>
      <c r="H269" s="18">
        <f>+F269*C269</f>
        <v>0</v>
      </c>
    </row>
    <row r="270" spans="1:8" s="19" customFormat="1" x14ac:dyDescent="0.2">
      <c r="A270" s="42"/>
      <c r="B270" s="15"/>
      <c r="C270" s="15"/>
      <c r="D270" s="53"/>
      <c r="E270" s="53"/>
      <c r="F270" s="40"/>
      <c r="G270" s="53"/>
      <c r="H270" s="18"/>
    </row>
    <row r="271" spans="1:8" s="19" customFormat="1" x14ac:dyDescent="0.2">
      <c r="A271" s="42">
        <f>COUNT($A$143:A270)+1</f>
        <v>21</v>
      </c>
      <c r="B271" s="15" t="s">
        <v>218</v>
      </c>
      <c r="C271" s="15"/>
      <c r="D271" s="53"/>
      <c r="E271" s="53"/>
      <c r="F271" s="40"/>
      <c r="G271" s="53"/>
      <c r="H271" s="18"/>
    </row>
    <row r="272" spans="1:8" s="19" customFormat="1" x14ac:dyDescent="0.2">
      <c r="A272" s="42"/>
      <c r="B272" s="15" t="s">
        <v>219</v>
      </c>
      <c r="C272" s="15"/>
      <c r="D272" s="53"/>
      <c r="E272" s="53"/>
      <c r="F272" s="40"/>
      <c r="G272" s="53"/>
      <c r="H272" s="18"/>
    </row>
    <row r="273" spans="1:8" s="19" customFormat="1" x14ac:dyDescent="0.2">
      <c r="A273" s="42"/>
      <c r="B273" s="15" t="s">
        <v>220</v>
      </c>
      <c r="C273" s="15"/>
      <c r="D273" s="53"/>
      <c r="E273" s="53"/>
      <c r="F273" s="40"/>
      <c r="G273" s="53"/>
      <c r="H273" s="18"/>
    </row>
    <row r="274" spans="1:8" s="19" customFormat="1" x14ac:dyDescent="0.2">
      <c r="A274" s="42"/>
      <c r="B274" s="15" t="s">
        <v>221</v>
      </c>
      <c r="C274" s="15"/>
      <c r="D274" s="53"/>
      <c r="E274" s="53"/>
      <c r="F274" s="40"/>
      <c r="G274" s="53"/>
      <c r="H274" s="18"/>
    </row>
    <row r="275" spans="1:8" s="19" customFormat="1" x14ac:dyDescent="0.2">
      <c r="A275" s="42"/>
      <c r="B275" s="15" t="s">
        <v>222</v>
      </c>
      <c r="C275" s="15"/>
      <c r="D275" s="53"/>
      <c r="E275" s="53"/>
      <c r="F275" s="40"/>
      <c r="G275" s="53"/>
      <c r="H275" s="18"/>
    </row>
    <row r="276" spans="1:8" s="19" customFormat="1" x14ac:dyDescent="0.2">
      <c r="A276" s="42"/>
      <c r="B276" s="15" t="s">
        <v>223</v>
      </c>
      <c r="C276" s="15"/>
      <c r="D276" s="53"/>
      <c r="E276" s="53"/>
      <c r="F276" s="40"/>
      <c r="G276" s="53"/>
      <c r="H276" s="18"/>
    </row>
    <row r="277" spans="1:8" s="19" customFormat="1" x14ac:dyDescent="0.2">
      <c r="A277" s="42"/>
      <c r="B277" s="15" t="s">
        <v>224</v>
      </c>
      <c r="C277" s="15"/>
      <c r="D277" s="53"/>
      <c r="E277" s="53"/>
      <c r="F277" s="40"/>
      <c r="G277" s="53"/>
      <c r="H277" s="18"/>
    </row>
    <row r="278" spans="1:8" s="19" customFormat="1" x14ac:dyDescent="0.2">
      <c r="A278" s="42"/>
      <c r="B278" s="15" t="s">
        <v>139</v>
      </c>
      <c r="C278" s="15"/>
      <c r="D278" s="53"/>
      <c r="E278" s="53"/>
      <c r="F278" s="40"/>
      <c r="G278" s="53"/>
      <c r="H278" s="18"/>
    </row>
    <row r="279" spans="1:8" s="19" customFormat="1" x14ac:dyDescent="0.2">
      <c r="A279" s="42"/>
      <c r="B279" s="15" t="s">
        <v>225</v>
      </c>
      <c r="C279" s="15"/>
      <c r="D279" s="53"/>
      <c r="E279" s="53"/>
      <c r="F279" s="40"/>
      <c r="G279" s="53"/>
      <c r="H279" s="18"/>
    </row>
    <row r="280" spans="1:8" s="19" customFormat="1" x14ac:dyDescent="0.2">
      <c r="A280" s="42"/>
      <c r="B280" s="15" t="s">
        <v>226</v>
      </c>
      <c r="C280" s="15"/>
      <c r="D280" s="53"/>
      <c r="E280" s="53"/>
      <c r="F280" s="40"/>
      <c r="G280" s="53"/>
      <c r="H280" s="18"/>
    </row>
    <row r="281" spans="1:8" s="19" customFormat="1" ht="12.75" customHeight="1" x14ac:dyDescent="0.2">
      <c r="A281" s="42"/>
      <c r="B281" s="43" t="s">
        <v>73</v>
      </c>
      <c r="C281" s="51">
        <v>1</v>
      </c>
      <c r="D281" s="15"/>
      <c r="E281" s="15"/>
      <c r="F281" s="44">
        <v>0</v>
      </c>
      <c r="G281" s="15"/>
      <c r="H281" s="56">
        <f>+F281*C281</f>
        <v>0</v>
      </c>
    </row>
    <row r="282" spans="1:8" s="19" customFormat="1" ht="12.75" customHeight="1" x14ac:dyDescent="0.2">
      <c r="A282" s="42"/>
      <c r="B282" s="15"/>
      <c r="C282" s="51"/>
      <c r="D282" s="15"/>
      <c r="E282" s="15"/>
      <c r="F282" s="40"/>
      <c r="G282" s="15"/>
      <c r="H282" s="56"/>
    </row>
    <row r="283" spans="1:8" s="19" customFormat="1" x14ac:dyDescent="0.2">
      <c r="A283" s="42">
        <f>COUNT($A$143:A282)+1</f>
        <v>22</v>
      </c>
      <c r="B283" s="21" t="s">
        <v>94</v>
      </c>
      <c r="C283" s="15"/>
      <c r="D283" s="53"/>
      <c r="E283" s="53"/>
      <c r="F283" s="40"/>
      <c r="G283" s="53"/>
      <c r="H283" s="18"/>
    </row>
    <row r="284" spans="1:8" s="19" customFormat="1" x14ac:dyDescent="0.2">
      <c r="A284" s="15"/>
      <c r="B284" s="21" t="s">
        <v>95</v>
      </c>
      <c r="C284" s="15"/>
      <c r="D284" s="53"/>
      <c r="E284" s="53"/>
      <c r="F284" s="40"/>
      <c r="G284" s="53"/>
      <c r="H284" s="18"/>
    </row>
    <row r="285" spans="1:8" s="19" customFormat="1" x14ac:dyDescent="0.2">
      <c r="A285" s="15"/>
      <c r="B285" s="43" t="s">
        <v>96</v>
      </c>
      <c r="C285" s="52">
        <v>0.1</v>
      </c>
      <c r="D285" s="53"/>
      <c r="E285" s="53"/>
      <c r="F285" s="40"/>
      <c r="G285" s="53"/>
      <c r="H285" s="18">
        <f>C285*(SUM(H147:H281))</f>
        <v>0</v>
      </c>
    </row>
    <row r="286" spans="1:8" s="19" customFormat="1" x14ac:dyDescent="0.2">
      <c r="A286" s="15"/>
      <c r="B286" s="21"/>
      <c r="C286" s="21"/>
      <c r="D286" s="21"/>
      <c r="E286" s="21"/>
      <c r="F286" s="21"/>
      <c r="G286" s="21"/>
      <c r="H286" s="54"/>
    </row>
    <row r="287" spans="1:8" s="19" customFormat="1" ht="16.5" thickBot="1" x14ac:dyDescent="0.3">
      <c r="A287" s="15"/>
      <c r="B287" s="355" t="s">
        <v>6</v>
      </c>
      <c r="C287" s="370"/>
      <c r="D287" s="370"/>
      <c r="E287" s="370"/>
      <c r="F287" s="371"/>
      <c r="G287" s="370"/>
      <c r="H287" s="356">
        <f>+SUM(H147:H285)</f>
        <v>0</v>
      </c>
    </row>
    <row r="288" spans="1:8" s="19" customFormat="1" ht="13.5" thickTop="1" x14ac:dyDescent="0.2">
      <c r="A288" s="15"/>
      <c r="B288" s="15"/>
      <c r="C288" s="51"/>
      <c r="D288" s="15"/>
      <c r="E288" s="15"/>
      <c r="F288" s="40"/>
      <c r="G288" s="15"/>
      <c r="H288" s="18"/>
    </row>
    <row r="289" spans="1:8" s="19" customFormat="1" x14ac:dyDescent="0.2">
      <c r="A289" s="15"/>
      <c r="B289" s="15"/>
      <c r="C289" s="51"/>
      <c r="D289" s="15"/>
      <c r="E289" s="15"/>
      <c r="F289" s="40"/>
      <c r="G289" s="15"/>
      <c r="H289" s="18"/>
    </row>
    <row r="290" spans="1:8" s="19" customFormat="1" ht="15.75" x14ac:dyDescent="0.25">
      <c r="A290" s="15"/>
      <c r="B290" s="24" t="s">
        <v>227</v>
      </c>
      <c r="C290" s="51"/>
      <c r="D290" s="15"/>
      <c r="E290" s="15"/>
      <c r="F290" s="40"/>
      <c r="G290" s="15"/>
      <c r="H290" s="18"/>
    </row>
    <row r="291" spans="1:8" s="19" customFormat="1" ht="15.75" x14ac:dyDescent="0.25">
      <c r="A291" s="15"/>
      <c r="B291" s="24"/>
      <c r="C291" s="51"/>
      <c r="D291" s="15"/>
      <c r="E291" s="15"/>
      <c r="F291" s="40"/>
      <c r="G291" s="15"/>
      <c r="H291" s="18"/>
    </row>
    <row r="292" spans="1:8" s="19" customFormat="1" ht="15" x14ac:dyDescent="0.2">
      <c r="A292" s="15"/>
      <c r="B292" s="33" t="s">
        <v>23</v>
      </c>
      <c r="C292" s="51"/>
      <c r="D292" s="15"/>
      <c r="E292" s="15"/>
      <c r="F292" s="40"/>
      <c r="G292" s="15"/>
      <c r="H292" s="18"/>
    </row>
    <row r="293" spans="1:8" s="19" customFormat="1" ht="12.75" customHeight="1" x14ac:dyDescent="0.2">
      <c r="A293" s="15"/>
      <c r="B293" s="15" t="s">
        <v>228</v>
      </c>
      <c r="C293" s="51"/>
      <c r="D293" s="15"/>
      <c r="E293" s="15"/>
      <c r="F293" s="40"/>
      <c r="G293" s="15"/>
      <c r="H293" s="18"/>
    </row>
    <row r="294" spans="1:8" s="19" customFormat="1" ht="12.75" customHeight="1" x14ac:dyDescent="0.2">
      <c r="A294" s="15"/>
      <c r="B294" s="6" t="s">
        <v>229</v>
      </c>
      <c r="C294" s="51"/>
      <c r="D294" s="15"/>
      <c r="E294" s="15"/>
      <c r="F294" s="40"/>
      <c r="G294" s="15"/>
      <c r="H294" s="18"/>
    </row>
    <row r="295" spans="1:8" s="19" customFormat="1" ht="12.75" customHeight="1" x14ac:dyDescent="0.2">
      <c r="A295" s="15"/>
      <c r="B295" s="15" t="s">
        <v>230</v>
      </c>
      <c r="C295" s="51"/>
      <c r="D295" s="15"/>
      <c r="E295" s="15"/>
      <c r="F295" s="40"/>
      <c r="G295" s="15"/>
      <c r="H295" s="18"/>
    </row>
    <row r="296" spans="1:8" s="19" customFormat="1" x14ac:dyDescent="0.2">
      <c r="A296" s="15"/>
      <c r="B296" s="15" t="s">
        <v>231</v>
      </c>
      <c r="C296" s="51"/>
      <c r="D296" s="15"/>
      <c r="E296" s="15"/>
      <c r="F296" s="40"/>
      <c r="G296" s="15"/>
      <c r="H296" s="18"/>
    </row>
    <row r="297" spans="1:8" s="19" customFormat="1" x14ac:dyDescent="0.2">
      <c r="A297" s="15"/>
      <c r="B297" s="15" t="s">
        <v>232</v>
      </c>
      <c r="C297" s="51"/>
      <c r="D297" s="15"/>
      <c r="E297" s="15"/>
      <c r="F297" s="40"/>
      <c r="G297" s="15"/>
      <c r="H297" s="18"/>
    </row>
    <row r="298" spans="1:8" s="19" customFormat="1" x14ac:dyDescent="0.2">
      <c r="A298" s="15"/>
      <c r="B298" s="15" t="s">
        <v>233</v>
      </c>
      <c r="C298" s="51"/>
      <c r="D298" s="15"/>
      <c r="E298" s="15"/>
      <c r="F298" s="40"/>
      <c r="G298" s="15"/>
      <c r="H298" s="18"/>
    </row>
    <row r="299" spans="1:8" s="19" customFormat="1" x14ac:dyDescent="0.2">
      <c r="A299" s="15"/>
      <c r="B299" s="15" t="s">
        <v>234</v>
      </c>
      <c r="C299" s="51"/>
      <c r="D299" s="15"/>
      <c r="E299" s="15"/>
      <c r="F299" s="40"/>
      <c r="G299" s="15"/>
      <c r="H299" s="18"/>
    </row>
    <row r="300" spans="1:8" s="19" customFormat="1" x14ac:dyDescent="0.2">
      <c r="A300" s="15"/>
      <c r="B300" s="15" t="s">
        <v>235</v>
      </c>
      <c r="C300" s="51"/>
      <c r="D300" s="15"/>
      <c r="E300" s="15"/>
      <c r="F300" s="40"/>
      <c r="G300" s="15"/>
      <c r="H300" s="18"/>
    </row>
    <row r="301" spans="1:8" s="19" customFormat="1" x14ac:dyDescent="0.2">
      <c r="A301" s="15"/>
      <c r="B301" s="15"/>
      <c r="C301" s="51"/>
      <c r="D301" s="15"/>
      <c r="E301" s="15"/>
      <c r="F301" s="40"/>
      <c r="G301" s="15"/>
      <c r="H301" s="18"/>
    </row>
    <row r="302" spans="1:8" s="19" customFormat="1" x14ac:dyDescent="0.2">
      <c r="A302" s="15"/>
      <c r="B302" s="15" t="s">
        <v>236</v>
      </c>
      <c r="C302" s="51"/>
      <c r="D302" s="15"/>
      <c r="E302" s="15"/>
      <c r="F302" s="40"/>
      <c r="G302" s="15"/>
      <c r="H302" s="18"/>
    </row>
    <row r="303" spans="1:8" s="19" customFormat="1" x14ac:dyDescent="0.2">
      <c r="A303" s="15"/>
      <c r="B303" s="15" t="s">
        <v>237</v>
      </c>
      <c r="C303" s="51"/>
      <c r="D303" s="15"/>
      <c r="E303" s="15"/>
      <c r="F303" s="40"/>
      <c r="G303" s="15"/>
      <c r="H303" s="18"/>
    </row>
    <row r="304" spans="1:8" s="19" customFormat="1" x14ac:dyDescent="0.2">
      <c r="A304" s="15"/>
      <c r="B304" s="15" t="s">
        <v>238</v>
      </c>
      <c r="C304" s="51"/>
      <c r="D304" s="15"/>
      <c r="E304" s="15"/>
      <c r="F304" s="40"/>
      <c r="G304" s="15"/>
      <c r="H304" s="18"/>
    </row>
    <row r="305" spans="1:8" s="19" customFormat="1" x14ac:dyDescent="0.2">
      <c r="A305" s="15"/>
      <c r="B305" s="15" t="s">
        <v>239</v>
      </c>
      <c r="C305" s="51"/>
      <c r="D305" s="15"/>
      <c r="E305" s="15"/>
      <c r="F305" s="40"/>
      <c r="G305" s="15"/>
      <c r="H305" s="18"/>
    </row>
    <row r="306" spans="1:8" s="19" customFormat="1" x14ac:dyDescent="0.2">
      <c r="A306" s="15"/>
      <c r="B306" s="15" t="s">
        <v>240</v>
      </c>
      <c r="C306" s="51"/>
      <c r="D306" s="15"/>
      <c r="E306" s="15"/>
      <c r="F306" s="40"/>
      <c r="G306" s="15"/>
      <c r="H306" s="18"/>
    </row>
    <row r="307" spans="1:8" s="19" customFormat="1" x14ac:dyDescent="0.2">
      <c r="A307" s="15"/>
      <c r="B307" s="15"/>
      <c r="C307" s="51"/>
      <c r="D307" s="15"/>
      <c r="E307" s="15"/>
      <c r="F307" s="40"/>
      <c r="G307" s="15"/>
      <c r="H307" s="18"/>
    </row>
    <row r="308" spans="1:8" s="19" customFormat="1" x14ac:dyDescent="0.2">
      <c r="A308" s="42">
        <f>COUNT(A307+1)</f>
        <v>1</v>
      </c>
      <c r="B308" s="15" t="s">
        <v>241</v>
      </c>
      <c r="C308" s="15"/>
      <c r="D308" s="15"/>
      <c r="E308" s="15"/>
      <c r="F308" s="40"/>
      <c r="G308" s="15"/>
      <c r="H308" s="18"/>
    </row>
    <row r="309" spans="1:8" s="19" customFormat="1" x14ac:dyDescent="0.2">
      <c r="A309" s="42"/>
      <c r="B309" s="15" t="s">
        <v>242</v>
      </c>
      <c r="C309" s="15"/>
      <c r="D309" s="15"/>
      <c r="E309" s="15"/>
      <c r="F309" s="40"/>
      <c r="G309" s="15"/>
      <c r="H309" s="18"/>
    </row>
    <row r="310" spans="1:8" s="19" customFormat="1" x14ac:dyDescent="0.2">
      <c r="A310" s="42"/>
      <c r="B310" s="15" t="s">
        <v>243</v>
      </c>
      <c r="C310" s="15"/>
      <c r="D310" s="15"/>
      <c r="E310" s="15"/>
      <c r="F310" s="40"/>
      <c r="G310" s="15"/>
      <c r="H310" s="18"/>
    </row>
    <row r="311" spans="1:8" s="19" customFormat="1" ht="14.25" x14ac:dyDescent="0.2">
      <c r="A311" s="42"/>
      <c r="B311" s="43" t="s">
        <v>80</v>
      </c>
      <c r="C311" s="51">
        <v>20</v>
      </c>
      <c r="D311" s="15"/>
      <c r="E311" s="15"/>
      <c r="F311" s="44">
        <v>0</v>
      </c>
      <c r="G311" s="15"/>
      <c r="H311" s="18">
        <f>+F311*C311</f>
        <v>0</v>
      </c>
    </row>
    <row r="312" spans="1:8" s="19" customFormat="1" x14ac:dyDescent="0.2">
      <c r="A312" s="42"/>
      <c r="B312" s="15"/>
      <c r="C312" s="51"/>
      <c r="D312" s="15"/>
      <c r="E312" s="15"/>
      <c r="F312" s="40"/>
      <c r="G312" s="15"/>
      <c r="H312" s="18"/>
    </row>
    <row r="313" spans="1:8" s="19" customFormat="1" x14ac:dyDescent="0.2">
      <c r="A313" s="42">
        <f>COUNT($A$308:A312)+1</f>
        <v>2</v>
      </c>
      <c r="B313" s="36" t="s">
        <v>244</v>
      </c>
      <c r="C313" s="15"/>
      <c r="D313" s="15"/>
      <c r="E313" s="15"/>
      <c r="F313" s="40"/>
      <c r="G313" s="15"/>
      <c r="H313" s="18"/>
    </row>
    <row r="314" spans="1:8" s="19" customFormat="1" x14ac:dyDescent="0.2">
      <c r="A314" s="42"/>
      <c r="B314" s="15" t="s">
        <v>245</v>
      </c>
      <c r="C314" s="15"/>
      <c r="D314" s="15"/>
      <c r="E314" s="15"/>
      <c r="F314" s="40"/>
      <c r="G314" s="15"/>
      <c r="H314" s="18"/>
    </row>
    <row r="315" spans="1:8" s="19" customFormat="1" ht="14.25" x14ac:dyDescent="0.2">
      <c r="A315" s="42"/>
      <c r="B315" s="43" t="s">
        <v>80</v>
      </c>
      <c r="C315" s="51">
        <v>15</v>
      </c>
      <c r="D315" s="15"/>
      <c r="E315" s="15"/>
      <c r="F315" s="44">
        <v>0</v>
      </c>
      <c r="G315" s="15"/>
      <c r="H315" s="18">
        <f>+F315*C315</f>
        <v>0</v>
      </c>
    </row>
    <row r="316" spans="1:8" s="19" customFormat="1" x14ac:dyDescent="0.2">
      <c r="A316" s="42"/>
      <c r="B316" s="15"/>
      <c r="C316" s="51"/>
      <c r="D316" s="15"/>
      <c r="E316" s="15"/>
      <c r="F316" s="40"/>
      <c r="G316" s="15"/>
      <c r="H316" s="18"/>
    </row>
    <row r="317" spans="1:8" s="19" customFormat="1" x14ac:dyDescent="0.2">
      <c r="A317" s="42">
        <f>COUNT($A$308:A316)+1</f>
        <v>3</v>
      </c>
      <c r="B317" s="15" t="s">
        <v>246</v>
      </c>
      <c r="C317" s="15"/>
      <c r="D317" s="15"/>
      <c r="E317" s="15"/>
      <c r="F317" s="40"/>
      <c r="G317" s="15"/>
      <c r="H317" s="18"/>
    </row>
    <row r="318" spans="1:8" s="19" customFormat="1" x14ac:dyDescent="0.2">
      <c r="A318" s="42"/>
      <c r="B318" s="15" t="s">
        <v>247</v>
      </c>
      <c r="C318" s="15"/>
      <c r="D318" s="15"/>
      <c r="E318" s="15"/>
      <c r="F318" s="40"/>
      <c r="G318" s="15"/>
      <c r="H318" s="18"/>
    </row>
    <row r="319" spans="1:8" s="19" customFormat="1" x14ac:dyDescent="0.2">
      <c r="A319" s="42"/>
      <c r="B319" s="15" t="s">
        <v>248</v>
      </c>
      <c r="C319" s="15"/>
      <c r="D319" s="15"/>
      <c r="E319" s="15"/>
      <c r="F319" s="40"/>
      <c r="G319" s="15"/>
      <c r="H319" s="18"/>
    </row>
    <row r="320" spans="1:8" s="19" customFormat="1" ht="14.25" x14ac:dyDescent="0.2">
      <c r="A320" s="42"/>
      <c r="B320" s="43" t="s">
        <v>80</v>
      </c>
      <c r="C320" s="51">
        <v>20</v>
      </c>
      <c r="D320" s="15"/>
      <c r="E320" s="15"/>
      <c r="F320" s="44">
        <v>0</v>
      </c>
      <c r="G320" s="15"/>
      <c r="H320" s="18">
        <f>+F320*C320</f>
        <v>0</v>
      </c>
    </row>
    <row r="321" spans="1:8" s="19" customFormat="1" x14ac:dyDescent="0.2">
      <c r="A321" s="42"/>
      <c r="B321" s="15"/>
      <c r="C321" s="51"/>
      <c r="D321" s="15"/>
      <c r="E321" s="15"/>
      <c r="F321" s="40"/>
      <c r="G321" s="15"/>
      <c r="H321" s="18"/>
    </row>
    <row r="322" spans="1:8" s="19" customFormat="1" x14ac:dyDescent="0.2">
      <c r="A322" s="42">
        <f>COUNT($A$308:A321)+1</f>
        <v>4</v>
      </c>
      <c r="B322" s="15" t="s">
        <v>249</v>
      </c>
      <c r="C322" s="61"/>
      <c r="D322" s="62"/>
      <c r="E322" s="63"/>
      <c r="F322" s="64"/>
      <c r="G322" s="53"/>
      <c r="H322" s="18"/>
    </row>
    <row r="323" spans="1:8" s="19" customFormat="1" x14ac:dyDescent="0.2">
      <c r="A323" s="42"/>
      <c r="B323" s="15" t="s">
        <v>250</v>
      </c>
      <c r="C323" s="61"/>
      <c r="D323" s="62"/>
      <c r="E323" s="63"/>
      <c r="F323" s="64"/>
      <c r="G323" s="53"/>
      <c r="H323" s="18"/>
    </row>
    <row r="324" spans="1:8" s="19" customFormat="1" x14ac:dyDescent="0.2">
      <c r="A324" s="42"/>
      <c r="B324" s="15" t="s">
        <v>251</v>
      </c>
      <c r="C324" s="61"/>
      <c r="D324" s="62"/>
      <c r="E324" s="63"/>
      <c r="F324" s="64"/>
      <c r="G324" s="53"/>
      <c r="H324" s="18"/>
    </row>
    <row r="325" spans="1:8" s="19" customFormat="1" ht="14.25" x14ac:dyDescent="0.2">
      <c r="A325" s="42"/>
      <c r="B325" s="43" t="s">
        <v>80</v>
      </c>
      <c r="C325" s="51">
        <v>5</v>
      </c>
      <c r="D325" s="62"/>
      <c r="E325" s="63"/>
      <c r="F325" s="44">
        <v>0</v>
      </c>
      <c r="G325" s="53"/>
      <c r="H325" s="18">
        <f>+F325*C325</f>
        <v>0</v>
      </c>
    </row>
    <row r="326" spans="1:8" s="19" customFormat="1" x14ac:dyDescent="0.2">
      <c r="A326" s="42"/>
      <c r="B326" s="66"/>
      <c r="C326" s="51"/>
      <c r="D326" s="62"/>
      <c r="E326" s="63"/>
      <c r="F326" s="40"/>
      <c r="G326" s="53"/>
      <c r="H326" s="18"/>
    </row>
    <row r="327" spans="1:8" s="19" customFormat="1" x14ac:dyDescent="0.2">
      <c r="A327" s="42">
        <f>COUNT($A$308:A326)+1</f>
        <v>5</v>
      </c>
      <c r="B327" s="15" t="s">
        <v>241</v>
      </c>
      <c r="C327" s="15"/>
      <c r="D327" s="15"/>
      <c r="E327" s="15"/>
      <c r="F327" s="40"/>
      <c r="G327" s="15"/>
      <c r="H327" s="18"/>
    </row>
    <row r="328" spans="1:8" s="19" customFormat="1" x14ac:dyDescent="0.2">
      <c r="A328" s="42"/>
      <c r="B328" s="15" t="s">
        <v>252</v>
      </c>
      <c r="C328" s="15"/>
      <c r="D328" s="15"/>
      <c r="E328" s="15"/>
      <c r="F328" s="40"/>
      <c r="G328" s="15"/>
      <c r="H328" s="18"/>
    </row>
    <row r="329" spans="1:8" s="19" customFormat="1" x14ac:dyDescent="0.2">
      <c r="A329" s="42"/>
      <c r="B329" s="15" t="s">
        <v>253</v>
      </c>
      <c r="C329" s="15"/>
      <c r="D329" s="15"/>
      <c r="E329" s="15"/>
      <c r="F329" s="40"/>
      <c r="G329" s="15"/>
      <c r="H329" s="18"/>
    </row>
    <row r="330" spans="1:8" s="19" customFormat="1" ht="14.25" x14ac:dyDescent="0.2">
      <c r="A330" s="42"/>
      <c r="B330" s="43" t="s">
        <v>80</v>
      </c>
      <c r="C330" s="51">
        <v>15</v>
      </c>
      <c r="D330" s="15"/>
      <c r="E330" s="15"/>
      <c r="F330" s="44">
        <v>0</v>
      </c>
      <c r="G330" s="15"/>
      <c r="H330" s="18">
        <f>+F330*C330</f>
        <v>0</v>
      </c>
    </row>
    <row r="331" spans="1:8" s="19" customFormat="1" x14ac:dyDescent="0.2">
      <c r="A331" s="42"/>
      <c r="B331" s="66"/>
      <c r="C331" s="51"/>
      <c r="D331" s="62"/>
      <c r="E331" s="63"/>
      <c r="F331" s="40"/>
      <c r="G331" s="53"/>
      <c r="H331" s="18"/>
    </row>
    <row r="332" spans="1:8" s="19" customFormat="1" x14ac:dyDescent="0.2">
      <c r="A332" s="42">
        <f>COUNT($A$308:A331)+1</f>
        <v>6</v>
      </c>
      <c r="B332" s="15" t="s">
        <v>254</v>
      </c>
      <c r="C332" s="51"/>
      <c r="D332" s="62"/>
      <c r="E332" s="63"/>
      <c r="F332" s="40"/>
      <c r="G332" s="53"/>
      <c r="H332" s="18"/>
    </row>
    <row r="333" spans="1:8" s="19" customFormat="1" x14ac:dyDescent="0.2">
      <c r="A333" s="42"/>
      <c r="B333" s="43" t="s">
        <v>8</v>
      </c>
      <c r="C333" s="51">
        <v>20</v>
      </c>
      <c r="D333" s="62"/>
      <c r="E333" s="63"/>
      <c r="F333" s="44">
        <v>0</v>
      </c>
      <c r="G333" s="53"/>
      <c r="H333" s="18">
        <f>+C333*F333</f>
        <v>0</v>
      </c>
    </row>
    <row r="334" spans="1:8" s="19" customFormat="1" x14ac:dyDescent="0.2">
      <c r="A334" s="42"/>
      <c r="B334" s="66"/>
      <c r="C334" s="51"/>
      <c r="D334" s="62"/>
      <c r="E334" s="63"/>
      <c r="F334" s="40"/>
      <c r="G334" s="53"/>
      <c r="H334" s="18"/>
    </row>
    <row r="335" spans="1:8" s="19" customFormat="1" x14ac:dyDescent="0.2">
      <c r="A335" s="42">
        <f>COUNT($A$308:A334)+1</f>
        <v>7</v>
      </c>
      <c r="B335" s="21" t="s">
        <v>94</v>
      </c>
      <c r="C335" s="15"/>
      <c r="D335" s="53"/>
      <c r="E335" s="53"/>
      <c r="F335" s="40"/>
      <c r="G335" s="53"/>
      <c r="H335" s="18"/>
    </row>
    <row r="336" spans="1:8" s="19" customFormat="1" x14ac:dyDescent="0.2">
      <c r="A336" s="15"/>
      <c r="B336" s="21" t="s">
        <v>95</v>
      </c>
      <c r="C336" s="15"/>
      <c r="D336" s="53"/>
      <c r="E336" s="53"/>
      <c r="F336" s="40"/>
      <c r="G336" s="53"/>
      <c r="H336" s="18"/>
    </row>
    <row r="337" spans="1:8" s="19" customFormat="1" x14ac:dyDescent="0.2">
      <c r="A337" s="15"/>
      <c r="B337" s="43" t="s">
        <v>96</v>
      </c>
      <c r="C337" s="52">
        <v>0.1</v>
      </c>
      <c r="D337" s="53"/>
      <c r="E337" s="53"/>
      <c r="F337" s="40"/>
      <c r="G337" s="53"/>
      <c r="H337" s="18">
        <f>C337*(SUM(H311:H334))</f>
        <v>0</v>
      </c>
    </row>
    <row r="338" spans="1:8" s="19" customFormat="1" x14ac:dyDescent="0.2">
      <c r="A338" s="15"/>
      <c r="B338" s="21"/>
      <c r="C338" s="21"/>
      <c r="D338" s="21"/>
      <c r="E338" s="21"/>
      <c r="F338" s="21"/>
      <c r="G338" s="21"/>
      <c r="H338" s="54"/>
    </row>
    <row r="339" spans="1:8" s="19" customFormat="1" ht="16.5" thickBot="1" x14ac:dyDescent="0.3">
      <c r="A339" s="15"/>
      <c r="B339" s="355" t="s">
        <v>6</v>
      </c>
      <c r="C339" s="370"/>
      <c r="D339" s="370"/>
      <c r="E339" s="370"/>
      <c r="F339" s="371"/>
      <c r="G339" s="370"/>
      <c r="H339" s="356">
        <f>+SUM(H311:H337)</f>
        <v>0</v>
      </c>
    </row>
    <row r="340" spans="1:8" s="19" customFormat="1" ht="13.5" thickTop="1" x14ac:dyDescent="0.2">
      <c r="A340" s="15"/>
      <c r="B340" s="15"/>
      <c r="C340" s="51"/>
      <c r="D340" s="15"/>
      <c r="E340" s="15"/>
      <c r="F340" s="40"/>
      <c r="G340" s="15"/>
      <c r="H340" s="18"/>
    </row>
    <row r="341" spans="1:8" s="19" customFormat="1" ht="15.75" x14ac:dyDescent="0.25">
      <c r="A341" s="15"/>
      <c r="B341" s="24" t="s">
        <v>255</v>
      </c>
      <c r="C341" s="15"/>
      <c r="D341" s="15"/>
      <c r="E341" s="15"/>
      <c r="F341" s="40"/>
      <c r="G341" s="15"/>
      <c r="H341" s="18"/>
    </row>
    <row r="342" spans="1:8" s="19" customFormat="1" x14ac:dyDescent="0.2">
      <c r="A342" s="15"/>
      <c r="B342" s="15"/>
      <c r="C342" s="15"/>
      <c r="D342" s="15"/>
      <c r="E342" s="15"/>
      <c r="F342" s="40"/>
      <c r="G342" s="15"/>
      <c r="H342" s="18"/>
    </row>
    <row r="343" spans="1:8" s="19" customFormat="1" x14ac:dyDescent="0.2">
      <c r="A343" s="42">
        <f>COUNT(A342+1)</f>
        <v>1</v>
      </c>
      <c r="B343" s="15" t="s">
        <v>256</v>
      </c>
      <c r="C343" s="15"/>
      <c r="D343" s="15"/>
      <c r="E343" s="15"/>
      <c r="F343" s="40"/>
      <c r="G343" s="15"/>
      <c r="H343" s="18"/>
    </row>
    <row r="344" spans="1:8" s="19" customFormat="1" x14ac:dyDescent="0.2">
      <c r="A344" s="42"/>
      <c r="B344" s="15" t="s">
        <v>257</v>
      </c>
      <c r="C344" s="15"/>
      <c r="D344" s="15"/>
      <c r="E344" s="15"/>
      <c r="F344" s="40"/>
      <c r="G344" s="15"/>
      <c r="H344" s="18"/>
    </row>
    <row r="345" spans="1:8" s="19" customFormat="1" x14ac:dyDescent="0.2">
      <c r="A345" s="42"/>
      <c r="B345" s="15" t="s">
        <v>258</v>
      </c>
      <c r="C345" s="15"/>
      <c r="D345" s="15"/>
      <c r="E345" s="15"/>
      <c r="F345" s="40"/>
      <c r="G345" s="15"/>
      <c r="H345" s="18"/>
    </row>
    <row r="346" spans="1:8" s="19" customFormat="1" x14ac:dyDescent="0.2">
      <c r="A346" s="42"/>
      <c r="B346" s="15" t="s">
        <v>259</v>
      </c>
      <c r="C346" s="15"/>
      <c r="D346" s="15"/>
      <c r="E346" s="15"/>
      <c r="F346" s="40"/>
      <c r="G346" s="15"/>
      <c r="H346" s="18"/>
    </row>
    <row r="347" spans="1:8" s="19" customFormat="1" x14ac:dyDescent="0.2">
      <c r="A347" s="42"/>
      <c r="B347" s="15" t="s">
        <v>260</v>
      </c>
      <c r="C347" s="15"/>
      <c r="D347" s="15"/>
      <c r="E347" s="15"/>
      <c r="F347" s="40"/>
      <c r="G347" s="15"/>
      <c r="H347" s="18"/>
    </row>
    <row r="348" spans="1:8" s="19" customFormat="1" x14ac:dyDescent="0.2">
      <c r="A348" s="42"/>
      <c r="B348" s="15" t="s">
        <v>261</v>
      </c>
      <c r="C348" s="15"/>
      <c r="D348" s="15"/>
      <c r="E348" s="15"/>
      <c r="F348" s="40"/>
      <c r="G348" s="15"/>
      <c r="H348" s="18"/>
    </row>
    <row r="349" spans="1:8" s="19" customFormat="1" x14ac:dyDescent="0.2">
      <c r="A349" s="42"/>
      <c r="B349" s="15" t="s">
        <v>262</v>
      </c>
      <c r="C349" s="51"/>
      <c r="D349" s="15"/>
      <c r="E349" s="15"/>
      <c r="F349" s="40"/>
      <c r="G349" s="15"/>
      <c r="H349" s="18"/>
    </row>
    <row r="350" spans="1:8" s="19" customFormat="1" x14ac:dyDescent="0.2">
      <c r="A350" s="42"/>
      <c r="B350" s="15" t="s">
        <v>263</v>
      </c>
      <c r="C350" s="51"/>
      <c r="D350" s="15"/>
      <c r="E350" s="15"/>
      <c r="F350" s="40"/>
      <c r="G350" s="15"/>
      <c r="H350" s="18"/>
    </row>
    <row r="351" spans="1:8" s="19" customFormat="1" x14ac:dyDescent="0.2">
      <c r="A351" s="42"/>
      <c r="B351" s="15" t="s">
        <v>264</v>
      </c>
      <c r="C351" s="51"/>
      <c r="D351" s="15"/>
      <c r="E351" s="15"/>
      <c r="F351" s="40"/>
      <c r="G351" s="15"/>
      <c r="H351" s="18"/>
    </row>
    <row r="352" spans="1:8" s="19" customFormat="1" x14ac:dyDescent="0.2">
      <c r="A352" s="42"/>
      <c r="B352" s="15" t="s">
        <v>265</v>
      </c>
      <c r="C352" s="51"/>
      <c r="D352" s="15"/>
      <c r="E352" s="15"/>
      <c r="F352" s="40"/>
      <c r="G352" s="15"/>
      <c r="H352" s="18"/>
    </row>
    <row r="353" spans="1:8" s="19" customFormat="1" x14ac:dyDescent="0.2">
      <c r="A353" s="42"/>
      <c r="B353" s="15" t="s">
        <v>266</v>
      </c>
      <c r="C353" s="15"/>
      <c r="D353" s="15"/>
      <c r="E353" s="15"/>
      <c r="F353" s="40"/>
      <c r="G353" s="15"/>
      <c r="H353" s="18"/>
    </row>
    <row r="354" spans="1:8" s="19" customFormat="1" ht="14.25" x14ac:dyDescent="0.2">
      <c r="A354" s="42"/>
      <c r="B354" s="43" t="s">
        <v>80</v>
      </c>
      <c r="C354" s="51">
        <v>30</v>
      </c>
      <c r="D354" s="15"/>
      <c r="E354" s="15"/>
      <c r="F354" s="44">
        <v>0</v>
      </c>
      <c r="G354" s="15"/>
      <c r="H354" s="18">
        <f>+F354*C354</f>
        <v>0</v>
      </c>
    </row>
    <row r="355" spans="1:8" s="19" customFormat="1" x14ac:dyDescent="0.2">
      <c r="A355" s="42"/>
      <c r="B355" s="15" t="s">
        <v>267</v>
      </c>
      <c r="C355" s="51"/>
      <c r="D355" s="15"/>
      <c r="E355" s="15"/>
      <c r="F355" s="40"/>
      <c r="G355" s="15"/>
      <c r="H355" s="18"/>
    </row>
    <row r="356" spans="1:8" s="19" customFormat="1" x14ac:dyDescent="0.2">
      <c r="A356" s="42"/>
      <c r="B356" s="43" t="s">
        <v>10</v>
      </c>
      <c r="C356" s="51">
        <v>40</v>
      </c>
      <c r="D356" s="15"/>
      <c r="E356" s="15"/>
      <c r="F356" s="44">
        <v>0</v>
      </c>
      <c r="G356" s="15"/>
      <c r="H356" s="18">
        <f>+F356*C356</f>
        <v>0</v>
      </c>
    </row>
    <row r="357" spans="1:8" s="19" customFormat="1" x14ac:dyDescent="0.2">
      <c r="A357" s="42"/>
      <c r="B357" s="15" t="s">
        <v>268</v>
      </c>
      <c r="C357" s="51"/>
      <c r="D357" s="15"/>
      <c r="E357" s="15"/>
      <c r="F357" s="40"/>
      <c r="G357" s="15"/>
      <c r="H357" s="18"/>
    </row>
    <row r="358" spans="1:8" s="19" customFormat="1" x14ac:dyDescent="0.2">
      <c r="A358" s="42"/>
      <c r="B358" s="43" t="s">
        <v>10</v>
      </c>
      <c r="C358" s="51">
        <v>6.5</v>
      </c>
      <c r="D358" s="15"/>
      <c r="E358" s="15"/>
      <c r="F358" s="44">
        <v>0</v>
      </c>
      <c r="G358" s="15"/>
      <c r="H358" s="18">
        <f>+F358*C358</f>
        <v>0</v>
      </c>
    </row>
    <row r="359" spans="1:8" s="19" customFormat="1" x14ac:dyDescent="0.2">
      <c r="A359" s="42"/>
      <c r="B359" s="15" t="s">
        <v>269</v>
      </c>
      <c r="C359" s="51"/>
      <c r="D359" s="15"/>
      <c r="E359" s="15"/>
      <c r="F359" s="40"/>
      <c r="G359" s="15"/>
      <c r="H359" s="18"/>
    </row>
    <row r="360" spans="1:8" s="19" customFormat="1" x14ac:dyDescent="0.2">
      <c r="A360" s="42"/>
      <c r="B360" s="43" t="s">
        <v>7</v>
      </c>
      <c r="C360" s="51">
        <v>10</v>
      </c>
      <c r="D360" s="15"/>
      <c r="E360" s="15"/>
      <c r="F360" s="44">
        <v>0</v>
      </c>
      <c r="G360" s="15"/>
      <c r="H360" s="18">
        <f>+F360*C360</f>
        <v>0</v>
      </c>
    </row>
    <row r="361" spans="1:8" s="19" customFormat="1" x14ac:dyDescent="0.2">
      <c r="A361" s="42"/>
      <c r="B361" s="15"/>
      <c r="C361" s="51"/>
      <c r="D361" s="15"/>
      <c r="E361" s="15"/>
      <c r="F361" s="40"/>
      <c r="G361" s="15"/>
      <c r="H361" s="18"/>
    </row>
    <row r="362" spans="1:8" s="19" customFormat="1" x14ac:dyDescent="0.2">
      <c r="A362" s="42">
        <f>COUNT($A$343:A361)+1</f>
        <v>2</v>
      </c>
      <c r="B362" s="15" t="s">
        <v>270</v>
      </c>
      <c r="C362" s="51"/>
      <c r="D362" s="15"/>
      <c r="E362" s="15"/>
      <c r="F362" s="40"/>
      <c r="G362" s="15"/>
      <c r="H362" s="18"/>
    </row>
    <row r="363" spans="1:8" s="19" customFormat="1" x14ac:dyDescent="0.2">
      <c r="A363" s="42"/>
      <c r="B363" s="15" t="s">
        <v>271</v>
      </c>
      <c r="C363" s="51"/>
      <c r="D363" s="15"/>
      <c r="E363" s="15"/>
      <c r="F363" s="40"/>
      <c r="G363" s="15"/>
      <c r="H363" s="18"/>
    </row>
    <row r="364" spans="1:8" s="19" customFormat="1" x14ac:dyDescent="0.2">
      <c r="A364" s="42"/>
      <c r="B364" s="15" t="s">
        <v>272</v>
      </c>
      <c r="C364" s="51"/>
      <c r="D364" s="15"/>
      <c r="E364" s="15"/>
      <c r="F364" s="40"/>
      <c r="G364" s="15"/>
      <c r="H364" s="18"/>
    </row>
    <row r="365" spans="1:8" s="19" customFormat="1" x14ac:dyDescent="0.2">
      <c r="A365" s="42"/>
      <c r="B365" s="15" t="s">
        <v>273</v>
      </c>
      <c r="C365" s="51"/>
      <c r="D365" s="15"/>
      <c r="E365" s="15"/>
      <c r="F365" s="40"/>
      <c r="G365" s="15"/>
      <c r="H365" s="18"/>
    </row>
    <row r="366" spans="1:8" s="19" customFormat="1" x14ac:dyDescent="0.2">
      <c r="A366" s="42"/>
      <c r="B366" s="15" t="s">
        <v>274</v>
      </c>
      <c r="C366" s="51"/>
      <c r="D366" s="15"/>
      <c r="E366" s="15"/>
      <c r="F366" s="40"/>
      <c r="G366" s="15"/>
      <c r="H366" s="18"/>
    </row>
    <row r="367" spans="1:8" s="19" customFormat="1" x14ac:dyDescent="0.2">
      <c r="A367" s="42"/>
      <c r="B367" s="43" t="s">
        <v>7</v>
      </c>
      <c r="C367" s="51">
        <v>500</v>
      </c>
      <c r="D367" s="15"/>
      <c r="E367" s="15"/>
      <c r="F367" s="44">
        <v>0</v>
      </c>
      <c r="G367" s="15"/>
      <c r="H367" s="18">
        <f>+F367*C367</f>
        <v>0</v>
      </c>
    </row>
    <row r="368" spans="1:8" s="19" customFormat="1" x14ac:dyDescent="0.2">
      <c r="A368" s="42"/>
      <c r="B368" s="15"/>
      <c r="C368" s="51"/>
      <c r="D368" s="15"/>
      <c r="E368" s="15"/>
      <c r="F368" s="40"/>
      <c r="G368" s="15"/>
      <c r="H368" s="18"/>
    </row>
    <row r="369" spans="1:8" s="19" customFormat="1" x14ac:dyDescent="0.2">
      <c r="A369" s="42">
        <f>COUNT($A$343:A368)+1</f>
        <v>3</v>
      </c>
      <c r="B369" s="15" t="s">
        <v>275</v>
      </c>
      <c r="C369" s="51"/>
      <c r="D369" s="15"/>
      <c r="E369" s="15"/>
      <c r="F369" s="40"/>
      <c r="G369" s="15"/>
      <c r="H369" s="18"/>
    </row>
    <row r="370" spans="1:8" s="19" customFormat="1" x14ac:dyDescent="0.2">
      <c r="A370" s="42"/>
      <c r="B370" s="15" t="s">
        <v>276</v>
      </c>
      <c r="C370" s="51"/>
      <c r="D370" s="15"/>
      <c r="E370" s="15"/>
      <c r="F370" s="40"/>
      <c r="G370" s="15"/>
      <c r="H370" s="18"/>
    </row>
    <row r="371" spans="1:8" s="19" customFormat="1" x14ac:dyDescent="0.2">
      <c r="A371" s="42"/>
      <c r="B371" s="15" t="s">
        <v>277</v>
      </c>
      <c r="C371" s="51"/>
      <c r="D371" s="15"/>
      <c r="E371" s="15"/>
      <c r="F371" s="40"/>
      <c r="G371" s="15"/>
      <c r="H371" s="18"/>
    </row>
    <row r="372" spans="1:8" s="19" customFormat="1" ht="14.25" x14ac:dyDescent="0.2">
      <c r="A372" s="42"/>
      <c r="B372" s="43" t="s">
        <v>80</v>
      </c>
      <c r="C372" s="51">
        <v>30</v>
      </c>
      <c r="D372" s="15"/>
      <c r="E372" s="15"/>
      <c r="F372" s="44">
        <v>0</v>
      </c>
      <c r="G372" s="15"/>
      <c r="H372" s="18">
        <f>+F372*C372</f>
        <v>0</v>
      </c>
    </row>
    <row r="373" spans="1:8" s="6" customFormat="1" x14ac:dyDescent="0.2">
      <c r="A373" s="42"/>
      <c r="B373" s="15"/>
      <c r="C373" s="51"/>
      <c r="D373" s="15"/>
      <c r="E373" s="15"/>
      <c r="F373" s="40"/>
      <c r="G373" s="15"/>
      <c r="H373" s="18"/>
    </row>
    <row r="374" spans="1:8" s="6" customFormat="1" x14ac:dyDescent="0.2">
      <c r="A374" s="42">
        <f>COUNT($A$343:A373)+1</f>
        <v>4</v>
      </c>
      <c r="B374" s="15" t="s">
        <v>278</v>
      </c>
      <c r="C374" s="51"/>
      <c r="D374" s="15"/>
      <c r="E374" s="15"/>
      <c r="F374" s="40"/>
      <c r="G374" s="15"/>
      <c r="H374" s="18"/>
    </row>
    <row r="375" spans="1:8" s="6" customFormat="1" x14ac:dyDescent="0.2">
      <c r="A375" s="42"/>
      <c r="B375" s="15" t="s">
        <v>279</v>
      </c>
      <c r="C375" s="51"/>
      <c r="D375" s="15"/>
      <c r="E375" s="15"/>
      <c r="F375" s="40"/>
      <c r="G375" s="15"/>
      <c r="H375" s="18"/>
    </row>
    <row r="376" spans="1:8" s="6" customFormat="1" x14ac:dyDescent="0.2">
      <c r="A376" s="42"/>
      <c r="B376" s="15" t="s">
        <v>280</v>
      </c>
      <c r="C376" s="51"/>
      <c r="D376" s="15"/>
      <c r="E376" s="15"/>
      <c r="F376" s="40"/>
      <c r="G376" s="15"/>
      <c r="H376" s="18"/>
    </row>
    <row r="377" spans="1:8" ht="14.25" x14ac:dyDescent="0.2">
      <c r="A377" s="42"/>
      <c r="B377" s="43" t="s">
        <v>80</v>
      </c>
      <c r="C377" s="51">
        <v>20</v>
      </c>
      <c r="D377" s="15"/>
      <c r="E377" s="15"/>
      <c r="F377" s="44">
        <v>0</v>
      </c>
      <c r="G377" s="15"/>
      <c r="H377" s="18">
        <f>+F377*C377</f>
        <v>0</v>
      </c>
    </row>
    <row r="378" spans="1:8" x14ac:dyDescent="0.2">
      <c r="A378" s="42"/>
      <c r="B378" s="15"/>
      <c r="C378" s="51"/>
      <c r="D378" s="15"/>
      <c r="E378" s="15"/>
      <c r="F378" s="40"/>
      <c r="G378" s="15"/>
      <c r="H378" s="18"/>
    </row>
    <row r="379" spans="1:8" x14ac:dyDescent="0.2">
      <c r="A379" s="42">
        <f>COUNT($A$343:A378)+1</f>
        <v>5</v>
      </c>
      <c r="B379" s="15" t="s">
        <v>281</v>
      </c>
      <c r="C379" s="51"/>
      <c r="D379" s="15"/>
      <c r="E379" s="15"/>
      <c r="F379" s="40"/>
      <c r="G379" s="15"/>
      <c r="H379" s="18"/>
    </row>
    <row r="380" spans="1:8" x14ac:dyDescent="0.2">
      <c r="A380" s="42"/>
      <c r="B380" s="15" t="s">
        <v>282</v>
      </c>
      <c r="C380" s="51"/>
      <c r="D380" s="15"/>
      <c r="E380" s="15"/>
      <c r="F380" s="40"/>
      <c r="G380" s="15"/>
      <c r="H380" s="18"/>
    </row>
    <row r="381" spans="1:8" x14ac:dyDescent="0.2">
      <c r="A381" s="42"/>
      <c r="B381" s="15" t="s">
        <v>283</v>
      </c>
      <c r="C381" s="51"/>
      <c r="D381" s="15"/>
      <c r="E381" s="15"/>
      <c r="F381" s="40"/>
      <c r="G381" s="15"/>
      <c r="H381" s="18"/>
    </row>
    <row r="382" spans="1:8" x14ac:dyDescent="0.2">
      <c r="A382" s="42"/>
      <c r="B382" s="15" t="s">
        <v>284</v>
      </c>
      <c r="C382" s="51"/>
      <c r="D382" s="15"/>
      <c r="E382" s="15"/>
      <c r="F382" s="40"/>
      <c r="G382" s="15"/>
      <c r="H382" s="18"/>
    </row>
    <row r="383" spans="1:8" x14ac:dyDescent="0.2">
      <c r="A383" s="42"/>
      <c r="B383" s="43" t="s">
        <v>10</v>
      </c>
      <c r="C383" s="51">
        <v>15</v>
      </c>
      <c r="D383" s="15"/>
      <c r="E383" s="15"/>
      <c r="F383" s="44">
        <v>0</v>
      </c>
      <c r="G383" s="15"/>
      <c r="H383" s="18">
        <f>+F383*C383</f>
        <v>0</v>
      </c>
    </row>
    <row r="384" spans="1:8" x14ac:dyDescent="0.2">
      <c r="A384" s="42"/>
      <c r="B384" s="15"/>
      <c r="C384" s="51"/>
      <c r="D384" s="15"/>
      <c r="E384" s="15"/>
      <c r="F384" s="40"/>
      <c r="G384" s="15"/>
      <c r="H384" s="18"/>
    </row>
    <row r="385" spans="1:8" x14ac:dyDescent="0.2">
      <c r="A385" s="42">
        <f>COUNT($A$343:A384)+1</f>
        <v>6</v>
      </c>
      <c r="B385" s="15" t="s">
        <v>285</v>
      </c>
      <c r="C385" s="51"/>
      <c r="D385" s="15"/>
      <c r="E385" s="15"/>
      <c r="F385" s="40"/>
      <c r="G385" s="15"/>
      <c r="H385" s="18"/>
    </row>
    <row r="386" spans="1:8" x14ac:dyDescent="0.2">
      <c r="A386" s="42"/>
      <c r="B386" s="15" t="s">
        <v>286</v>
      </c>
      <c r="C386" s="51"/>
      <c r="D386" s="15"/>
      <c r="E386" s="15"/>
      <c r="F386" s="40"/>
      <c r="G386" s="15"/>
      <c r="H386" s="18"/>
    </row>
    <row r="387" spans="1:8" x14ac:dyDescent="0.2">
      <c r="A387" s="42"/>
      <c r="B387" s="15" t="s">
        <v>287</v>
      </c>
      <c r="C387" s="51"/>
      <c r="D387" s="15"/>
      <c r="E387" s="15"/>
      <c r="F387" s="40"/>
      <c r="G387" s="15"/>
      <c r="H387" s="18"/>
    </row>
    <row r="388" spans="1:8" x14ac:dyDescent="0.2">
      <c r="A388" s="42"/>
      <c r="B388" s="43" t="s">
        <v>10</v>
      </c>
      <c r="C388" s="51">
        <v>6</v>
      </c>
      <c r="D388" s="15"/>
      <c r="E388" s="15"/>
      <c r="F388" s="44">
        <v>0</v>
      </c>
      <c r="G388" s="15"/>
      <c r="H388" s="18">
        <f>+F388*C388</f>
        <v>0</v>
      </c>
    </row>
    <row r="389" spans="1:8" x14ac:dyDescent="0.2">
      <c r="A389" s="42"/>
      <c r="B389" s="15"/>
      <c r="C389" s="51"/>
      <c r="D389" s="15"/>
      <c r="E389" s="15"/>
      <c r="F389" s="40"/>
      <c r="G389" s="15"/>
      <c r="H389" s="18"/>
    </row>
    <row r="390" spans="1:8" x14ac:dyDescent="0.2">
      <c r="A390" s="42">
        <f>COUNT($A$343:A389)+1</f>
        <v>7</v>
      </c>
      <c r="B390" s="15" t="s">
        <v>288</v>
      </c>
      <c r="C390" s="51"/>
      <c r="D390" s="15"/>
      <c r="E390" s="15"/>
      <c r="F390" s="40"/>
      <c r="G390" s="15"/>
      <c r="H390" s="18"/>
    </row>
    <row r="391" spans="1:8" x14ac:dyDescent="0.2">
      <c r="A391" s="42"/>
      <c r="B391" s="15" t="s">
        <v>289</v>
      </c>
      <c r="C391" s="51"/>
      <c r="D391" s="15"/>
      <c r="E391" s="15"/>
      <c r="F391" s="40"/>
      <c r="G391" s="15"/>
      <c r="H391" s="18"/>
    </row>
    <row r="392" spans="1:8" x14ac:dyDescent="0.2">
      <c r="A392" s="42"/>
      <c r="B392" s="15" t="s">
        <v>290</v>
      </c>
      <c r="C392" s="51"/>
      <c r="D392" s="15"/>
      <c r="E392" s="15"/>
      <c r="F392" s="40"/>
      <c r="G392" s="15"/>
      <c r="H392" s="18"/>
    </row>
    <row r="393" spans="1:8" x14ac:dyDescent="0.2">
      <c r="A393" s="42"/>
      <c r="B393" s="43" t="s">
        <v>10</v>
      </c>
      <c r="C393" s="51">
        <v>12</v>
      </c>
      <c r="D393" s="15"/>
      <c r="E393" s="15"/>
      <c r="F393" s="44">
        <v>0</v>
      </c>
      <c r="G393" s="15"/>
      <c r="H393" s="18">
        <f>+F393*C393</f>
        <v>0</v>
      </c>
    </row>
    <row r="394" spans="1:8" x14ac:dyDescent="0.2">
      <c r="A394" s="42"/>
      <c r="B394" s="15"/>
      <c r="C394" s="51"/>
      <c r="D394" s="15"/>
      <c r="E394" s="15"/>
      <c r="F394" s="40"/>
      <c r="G394" s="15"/>
      <c r="H394" s="18"/>
    </row>
    <row r="395" spans="1:8" x14ac:dyDescent="0.2">
      <c r="A395" s="42">
        <f>COUNT($A$343:A394)+1</f>
        <v>8</v>
      </c>
      <c r="B395" s="15" t="s">
        <v>291</v>
      </c>
      <c r="C395" s="51"/>
      <c r="D395" s="15"/>
      <c r="E395" s="15"/>
      <c r="F395" s="40"/>
      <c r="G395" s="15"/>
      <c r="H395" s="18"/>
    </row>
    <row r="396" spans="1:8" x14ac:dyDescent="0.2">
      <c r="A396" s="42"/>
      <c r="B396" s="15" t="s">
        <v>292</v>
      </c>
      <c r="C396" s="51"/>
      <c r="D396" s="15"/>
      <c r="E396" s="15"/>
      <c r="F396" s="40"/>
      <c r="G396" s="15"/>
      <c r="H396" s="18"/>
    </row>
    <row r="397" spans="1:8" x14ac:dyDescent="0.2">
      <c r="A397" s="42"/>
      <c r="B397" s="15" t="s">
        <v>293</v>
      </c>
      <c r="C397" s="51"/>
      <c r="D397" s="15"/>
      <c r="E397" s="15"/>
      <c r="F397" s="40"/>
      <c r="G397" s="15"/>
      <c r="H397" s="18"/>
    </row>
    <row r="398" spans="1:8" x14ac:dyDescent="0.2">
      <c r="A398" s="42"/>
      <c r="B398" s="43" t="s">
        <v>165</v>
      </c>
      <c r="C398" s="51">
        <v>8</v>
      </c>
      <c r="D398" s="15"/>
      <c r="E398" s="15"/>
      <c r="F398" s="44">
        <v>0</v>
      </c>
      <c r="G398" s="15"/>
      <c r="H398" s="18">
        <f>+F398*C398</f>
        <v>0</v>
      </c>
    </row>
    <row r="399" spans="1:8" x14ac:dyDescent="0.2">
      <c r="A399" s="42"/>
      <c r="B399" s="15"/>
      <c r="C399" s="51"/>
      <c r="D399" s="15"/>
      <c r="E399" s="15"/>
      <c r="F399" s="40"/>
      <c r="G399" s="15"/>
      <c r="H399" s="18"/>
    </row>
    <row r="400" spans="1:8" x14ac:dyDescent="0.2">
      <c r="A400" s="42">
        <f>COUNT($A$343:A399)+1</f>
        <v>9</v>
      </c>
      <c r="B400" s="36" t="s">
        <v>294</v>
      </c>
      <c r="C400" s="15"/>
      <c r="D400" s="15"/>
      <c r="E400" s="15"/>
      <c r="F400" s="40"/>
      <c r="G400" s="15"/>
      <c r="H400" s="18"/>
    </row>
    <row r="401" spans="1:8" x14ac:dyDescent="0.2">
      <c r="A401" s="42"/>
      <c r="B401" s="15" t="s">
        <v>295</v>
      </c>
      <c r="C401" s="15"/>
      <c r="D401" s="15"/>
      <c r="E401" s="15"/>
      <c r="F401" s="40"/>
      <c r="G401" s="15"/>
      <c r="H401" s="18"/>
    </row>
    <row r="402" spans="1:8" x14ac:dyDescent="0.2">
      <c r="A402" s="42"/>
      <c r="B402" s="15" t="s">
        <v>296</v>
      </c>
      <c r="C402" s="15"/>
      <c r="D402" s="15"/>
      <c r="E402" s="15"/>
      <c r="F402" s="40"/>
      <c r="G402" s="15"/>
      <c r="H402" s="18"/>
    </row>
    <row r="403" spans="1:8" x14ac:dyDescent="0.2">
      <c r="A403" s="42"/>
      <c r="B403" s="43" t="s">
        <v>165</v>
      </c>
      <c r="C403" s="51">
        <v>4</v>
      </c>
      <c r="D403" s="15"/>
      <c r="E403" s="15"/>
      <c r="F403" s="44">
        <v>0</v>
      </c>
      <c r="G403" s="15"/>
      <c r="H403" s="18">
        <f>+F403*C403</f>
        <v>0</v>
      </c>
    </row>
    <row r="404" spans="1:8" x14ac:dyDescent="0.2">
      <c r="A404" s="42"/>
      <c r="B404" s="15" t="s">
        <v>297</v>
      </c>
      <c r="C404" s="51"/>
      <c r="D404" s="15"/>
      <c r="E404" s="15"/>
      <c r="F404" s="67"/>
      <c r="G404" s="15"/>
      <c r="H404" s="18"/>
    </row>
    <row r="405" spans="1:8" x14ac:dyDescent="0.2">
      <c r="A405" s="42"/>
      <c r="B405" s="43" t="s">
        <v>165</v>
      </c>
      <c r="C405" s="51">
        <v>4</v>
      </c>
      <c r="D405" s="15"/>
      <c r="E405" s="15"/>
      <c r="F405" s="44">
        <v>0</v>
      </c>
      <c r="G405" s="15"/>
      <c r="H405" s="18">
        <f>+F405*C405</f>
        <v>0</v>
      </c>
    </row>
    <row r="406" spans="1:8" x14ac:dyDescent="0.2">
      <c r="A406" s="42"/>
      <c r="B406" s="15"/>
      <c r="C406" s="15"/>
      <c r="D406" s="15"/>
      <c r="E406" s="15"/>
      <c r="F406" s="40"/>
      <c r="G406" s="15"/>
      <c r="H406" s="18"/>
    </row>
    <row r="407" spans="1:8" x14ac:dyDescent="0.2">
      <c r="A407" s="42">
        <f>COUNT($A$343:A406)+1</f>
        <v>10</v>
      </c>
      <c r="B407" s="15" t="s">
        <v>298</v>
      </c>
      <c r="C407" s="15"/>
      <c r="D407" s="15"/>
      <c r="E407" s="15"/>
      <c r="F407" s="40"/>
      <c r="G407" s="15"/>
      <c r="H407" s="56"/>
    </row>
    <row r="408" spans="1:8" x14ac:dyDescent="0.2">
      <c r="A408" s="42"/>
      <c r="B408" s="15" t="s">
        <v>299</v>
      </c>
      <c r="C408" s="15"/>
      <c r="D408" s="15"/>
      <c r="E408" s="15"/>
      <c r="F408" s="40"/>
      <c r="G408" s="15"/>
      <c r="H408" s="18"/>
    </row>
    <row r="409" spans="1:8" x14ac:dyDescent="0.2">
      <c r="A409" s="42"/>
      <c r="B409" s="15" t="s">
        <v>300</v>
      </c>
      <c r="C409" s="15"/>
      <c r="D409" s="15"/>
      <c r="E409" s="15"/>
      <c r="F409" s="40"/>
      <c r="G409" s="15"/>
      <c r="H409" s="18"/>
    </row>
    <row r="410" spans="1:8" x14ac:dyDescent="0.2">
      <c r="A410" s="42"/>
      <c r="B410" s="15" t="s">
        <v>301</v>
      </c>
      <c r="C410" s="15"/>
      <c r="D410" s="15"/>
      <c r="E410" s="15"/>
      <c r="F410" s="40"/>
      <c r="G410" s="15"/>
      <c r="H410" s="18"/>
    </row>
    <row r="411" spans="1:8" x14ac:dyDescent="0.2">
      <c r="A411" s="42"/>
      <c r="B411" s="43" t="s">
        <v>165</v>
      </c>
      <c r="C411" s="51">
        <v>2</v>
      </c>
      <c r="D411" s="15"/>
      <c r="E411" s="15"/>
      <c r="F411" s="44">
        <v>0</v>
      </c>
      <c r="G411" s="15"/>
      <c r="H411" s="18">
        <f>+F411*C411</f>
        <v>0</v>
      </c>
    </row>
    <row r="412" spans="1:8" x14ac:dyDescent="0.2">
      <c r="A412" s="42"/>
      <c r="B412" s="15"/>
      <c r="C412" s="68"/>
      <c r="D412" s="15"/>
      <c r="E412" s="15"/>
      <c r="F412" s="40"/>
      <c r="G412" s="15"/>
      <c r="H412" s="18"/>
    </row>
    <row r="413" spans="1:8" x14ac:dyDescent="0.2">
      <c r="A413" s="42">
        <f>COUNT($A$343:A412)+1</f>
        <v>11</v>
      </c>
      <c r="B413" s="36" t="s">
        <v>302</v>
      </c>
      <c r="C413" s="15"/>
      <c r="D413" s="15"/>
      <c r="E413" s="15"/>
      <c r="F413" s="40"/>
      <c r="G413" s="15"/>
      <c r="H413" s="18"/>
    </row>
    <row r="414" spans="1:8" x14ac:dyDescent="0.2">
      <c r="A414" s="42"/>
      <c r="B414" s="15" t="s">
        <v>303</v>
      </c>
      <c r="C414" s="15"/>
      <c r="D414" s="15"/>
      <c r="E414" s="15"/>
      <c r="F414" s="40"/>
      <c r="G414" s="15"/>
      <c r="H414" s="18"/>
    </row>
    <row r="415" spans="1:8" x14ac:dyDescent="0.2">
      <c r="A415" s="42"/>
      <c r="B415" s="15" t="s">
        <v>304</v>
      </c>
      <c r="C415" s="15"/>
      <c r="D415" s="15"/>
      <c r="E415" s="15"/>
      <c r="F415" s="40"/>
      <c r="G415" s="15"/>
      <c r="H415" s="18"/>
    </row>
    <row r="416" spans="1:8" x14ac:dyDescent="0.2">
      <c r="A416" s="42"/>
      <c r="B416" s="43" t="s">
        <v>165</v>
      </c>
      <c r="C416" s="51">
        <v>1</v>
      </c>
      <c r="D416" s="15"/>
      <c r="E416" s="15"/>
      <c r="F416" s="44">
        <v>0</v>
      </c>
      <c r="G416" s="15"/>
      <c r="H416" s="18">
        <f>+F416*C416</f>
        <v>0</v>
      </c>
    </row>
    <row r="417" spans="1:8" x14ac:dyDescent="0.2">
      <c r="A417" s="42"/>
      <c r="B417" s="15" t="s">
        <v>305</v>
      </c>
      <c r="C417" s="15"/>
      <c r="D417" s="15"/>
      <c r="E417" s="15"/>
      <c r="F417" s="40"/>
      <c r="G417" s="15"/>
      <c r="H417" s="18"/>
    </row>
    <row r="418" spans="1:8" x14ac:dyDescent="0.2">
      <c r="A418" s="42"/>
      <c r="B418" s="43" t="s">
        <v>165</v>
      </c>
      <c r="C418" s="51">
        <v>1</v>
      </c>
      <c r="D418" s="15"/>
      <c r="E418" s="15"/>
      <c r="F418" s="44">
        <v>0</v>
      </c>
      <c r="G418" s="15"/>
      <c r="H418" s="18">
        <f>+F418*C418</f>
        <v>0</v>
      </c>
    </row>
    <row r="419" spans="1:8" x14ac:dyDescent="0.2">
      <c r="A419" s="42"/>
      <c r="B419" s="15"/>
      <c r="C419" s="68"/>
      <c r="D419" s="15"/>
      <c r="E419" s="15"/>
      <c r="F419" s="40"/>
      <c r="G419" s="15"/>
      <c r="H419" s="18"/>
    </row>
    <row r="420" spans="1:8" x14ac:dyDescent="0.2">
      <c r="A420" s="42">
        <f>COUNT($A$343:A419)+1</f>
        <v>12</v>
      </c>
      <c r="B420" s="15" t="s">
        <v>306</v>
      </c>
      <c r="C420" s="68"/>
      <c r="D420" s="15"/>
      <c r="E420" s="15"/>
      <c r="F420" s="40"/>
      <c r="G420" s="15"/>
      <c r="H420" s="18"/>
    </row>
    <row r="421" spans="1:8" x14ac:dyDescent="0.2">
      <c r="A421" s="42"/>
      <c r="B421" s="15" t="s">
        <v>307</v>
      </c>
      <c r="C421" s="68"/>
      <c r="D421" s="15"/>
      <c r="E421" s="15"/>
      <c r="F421" s="40"/>
      <c r="G421" s="15"/>
      <c r="H421" s="18"/>
    </row>
    <row r="422" spans="1:8" x14ac:dyDescent="0.2">
      <c r="A422" s="42"/>
      <c r="B422" s="15" t="s">
        <v>308</v>
      </c>
      <c r="C422" s="68"/>
      <c r="D422" s="15"/>
      <c r="E422" s="15"/>
      <c r="F422" s="40"/>
      <c r="G422" s="15"/>
      <c r="H422" s="18"/>
    </row>
    <row r="423" spans="1:8" x14ac:dyDescent="0.2">
      <c r="A423" s="42"/>
      <c r="B423" s="15" t="s">
        <v>309</v>
      </c>
      <c r="C423" s="68"/>
      <c r="D423" s="15"/>
      <c r="E423" s="15"/>
      <c r="F423" s="40"/>
      <c r="G423" s="15"/>
      <c r="H423" s="18"/>
    </row>
    <row r="424" spans="1:8" x14ac:dyDescent="0.2">
      <c r="A424" s="42"/>
      <c r="B424" s="15" t="s">
        <v>310</v>
      </c>
      <c r="C424" s="68"/>
      <c r="D424" s="15"/>
      <c r="E424" s="15"/>
      <c r="F424" s="40"/>
      <c r="G424" s="15"/>
      <c r="H424" s="18"/>
    </row>
    <row r="425" spans="1:8" x14ac:dyDescent="0.2">
      <c r="A425" s="42"/>
      <c r="B425" s="15" t="s">
        <v>311</v>
      </c>
      <c r="C425" s="68"/>
      <c r="D425" s="15"/>
      <c r="E425" s="15"/>
      <c r="F425" s="40"/>
      <c r="G425" s="15"/>
      <c r="H425" s="18"/>
    </row>
    <row r="426" spans="1:8" x14ac:dyDescent="0.2">
      <c r="A426" s="42"/>
      <c r="B426" s="15" t="s">
        <v>312</v>
      </c>
      <c r="C426" s="68"/>
      <c r="D426" s="15"/>
      <c r="E426" s="15"/>
      <c r="F426" s="40"/>
      <c r="G426" s="15"/>
      <c r="H426" s="18"/>
    </row>
    <row r="427" spans="1:8" x14ac:dyDescent="0.2">
      <c r="A427" s="42"/>
      <c r="B427" s="15" t="s">
        <v>313</v>
      </c>
      <c r="C427" s="68"/>
      <c r="D427" s="15"/>
      <c r="E427" s="15"/>
      <c r="F427" s="40"/>
      <c r="G427" s="15"/>
      <c r="H427" s="18"/>
    </row>
    <row r="428" spans="1:8" x14ac:dyDescent="0.2">
      <c r="A428" s="42"/>
      <c r="B428" s="43" t="s">
        <v>165</v>
      </c>
      <c r="C428" s="51">
        <v>2</v>
      </c>
      <c r="D428" s="15"/>
      <c r="E428" s="15"/>
      <c r="F428" s="44">
        <v>0</v>
      </c>
      <c r="G428" s="15"/>
      <c r="H428" s="18">
        <f>+F428*C428</f>
        <v>0</v>
      </c>
    </row>
    <row r="429" spans="1:8" x14ac:dyDescent="0.2">
      <c r="A429" s="42"/>
      <c r="B429" s="15"/>
      <c r="C429" s="51"/>
      <c r="D429" s="15"/>
      <c r="E429" s="15"/>
      <c r="F429" s="40"/>
      <c r="G429" s="15"/>
      <c r="H429" s="18"/>
    </row>
    <row r="430" spans="1:8" x14ac:dyDescent="0.2">
      <c r="A430" s="42">
        <f>COUNT($A$343:A429)+1</f>
        <v>13</v>
      </c>
      <c r="B430" s="53" t="s">
        <v>314</v>
      </c>
      <c r="C430" s="39"/>
      <c r="D430" s="15"/>
      <c r="E430" s="15"/>
      <c r="F430" s="40"/>
      <c r="G430" s="15"/>
      <c r="H430" s="18"/>
    </row>
    <row r="431" spans="1:8" x14ac:dyDescent="0.2">
      <c r="A431" s="42"/>
      <c r="B431" s="53" t="s">
        <v>315</v>
      </c>
      <c r="C431" s="39"/>
      <c r="D431" s="15"/>
      <c r="E431" s="15"/>
      <c r="F431" s="40"/>
      <c r="G431" s="15"/>
      <c r="H431" s="18"/>
    </row>
    <row r="432" spans="1:8" x14ac:dyDescent="0.2">
      <c r="A432" s="42"/>
      <c r="B432" s="53" t="s">
        <v>316</v>
      </c>
      <c r="C432" s="39"/>
      <c r="D432" s="15"/>
      <c r="E432" s="15"/>
      <c r="F432" s="40"/>
      <c r="G432" s="15"/>
      <c r="H432" s="18"/>
    </row>
    <row r="433" spans="1:8" x14ac:dyDescent="0.2">
      <c r="A433" s="42"/>
      <c r="B433" s="53" t="s">
        <v>317</v>
      </c>
      <c r="C433" s="39"/>
      <c r="D433" s="15"/>
      <c r="E433" s="15"/>
      <c r="F433" s="40"/>
      <c r="G433" s="15"/>
      <c r="H433" s="18"/>
    </row>
    <row r="434" spans="1:8" x14ac:dyDescent="0.2">
      <c r="A434" s="42"/>
      <c r="B434" s="53" t="s">
        <v>318</v>
      </c>
      <c r="C434" s="39"/>
      <c r="D434" s="15"/>
      <c r="E434" s="15"/>
      <c r="F434" s="40"/>
      <c r="G434" s="15"/>
      <c r="H434" s="18"/>
    </row>
    <row r="435" spans="1:8" x14ac:dyDescent="0.2">
      <c r="A435" s="42"/>
      <c r="B435" s="53" t="s">
        <v>319</v>
      </c>
      <c r="C435" s="39"/>
      <c r="D435" s="15"/>
      <c r="E435" s="15"/>
      <c r="F435" s="40"/>
      <c r="G435" s="15"/>
      <c r="H435" s="18"/>
    </row>
    <row r="436" spans="1:8" x14ac:dyDescent="0.2">
      <c r="A436" s="42"/>
      <c r="B436" s="53" t="s">
        <v>320</v>
      </c>
      <c r="C436" s="39"/>
      <c r="D436" s="15"/>
      <c r="E436" s="15"/>
      <c r="F436" s="40"/>
      <c r="G436" s="15"/>
      <c r="H436" s="18"/>
    </row>
    <row r="437" spans="1:8" x14ac:dyDescent="0.2">
      <c r="A437" s="42"/>
      <c r="B437" s="53" t="s">
        <v>321</v>
      </c>
      <c r="C437" s="39"/>
      <c r="D437" s="15"/>
      <c r="E437" s="15"/>
      <c r="F437" s="40"/>
      <c r="G437" s="15"/>
      <c r="H437" s="18"/>
    </row>
    <row r="438" spans="1:8" x14ac:dyDescent="0.2">
      <c r="A438" s="42"/>
      <c r="B438" s="53" t="s">
        <v>322</v>
      </c>
      <c r="C438" s="39"/>
      <c r="D438" s="15"/>
      <c r="E438" s="15"/>
      <c r="F438" s="40"/>
      <c r="G438" s="15"/>
      <c r="H438" s="18"/>
    </row>
    <row r="439" spans="1:8" x14ac:dyDescent="0.2">
      <c r="A439" s="42"/>
      <c r="B439" s="53" t="s">
        <v>323</v>
      </c>
      <c r="C439" s="39"/>
      <c r="D439" s="15"/>
      <c r="E439" s="15"/>
      <c r="F439" s="40"/>
      <c r="G439" s="15"/>
      <c r="H439" s="18"/>
    </row>
    <row r="440" spans="1:8" x14ac:dyDescent="0.2">
      <c r="A440" s="42"/>
      <c r="B440" s="53" t="s">
        <v>324</v>
      </c>
      <c r="C440" s="69"/>
      <c r="D440" s="70"/>
      <c r="E440" s="70"/>
      <c r="F440" s="71"/>
      <c r="G440" s="70"/>
      <c r="H440" s="72"/>
    </row>
    <row r="441" spans="1:8" x14ac:dyDescent="0.2">
      <c r="A441" s="42"/>
      <c r="B441" s="53" t="s">
        <v>325</v>
      </c>
      <c r="C441" s="69"/>
      <c r="D441" s="70"/>
      <c r="E441" s="70"/>
      <c r="F441" s="71"/>
      <c r="G441" s="70"/>
      <c r="H441" s="72"/>
    </row>
    <row r="442" spans="1:8" x14ac:dyDescent="0.2">
      <c r="A442" s="42"/>
      <c r="B442" s="73" t="s">
        <v>10</v>
      </c>
      <c r="C442" s="39">
        <v>20</v>
      </c>
      <c r="D442" s="15"/>
      <c r="E442" s="15"/>
      <c r="F442" s="44">
        <v>0</v>
      </c>
      <c r="G442" s="15"/>
      <c r="H442" s="18">
        <f>+F442*C442</f>
        <v>0</v>
      </c>
    </row>
    <row r="443" spans="1:8" x14ac:dyDescent="0.2">
      <c r="A443" s="42"/>
      <c r="B443" s="73"/>
      <c r="C443" s="39"/>
      <c r="D443" s="15"/>
      <c r="E443" s="15"/>
      <c r="F443" s="40"/>
      <c r="G443" s="15"/>
      <c r="H443" s="18"/>
    </row>
    <row r="444" spans="1:8" x14ac:dyDescent="0.2">
      <c r="A444" s="42">
        <f>COUNT($A$343:A443)+1</f>
        <v>14</v>
      </c>
      <c r="B444" s="53" t="s">
        <v>326</v>
      </c>
      <c r="C444" s="39"/>
      <c r="D444" s="15"/>
      <c r="E444" s="15"/>
      <c r="F444" s="40"/>
      <c r="G444" s="15"/>
      <c r="H444" s="18"/>
    </row>
    <row r="445" spans="1:8" x14ac:dyDescent="0.2">
      <c r="A445" s="42"/>
      <c r="B445" s="53" t="s">
        <v>327</v>
      </c>
      <c r="C445" s="39"/>
      <c r="D445" s="15"/>
      <c r="E445" s="15"/>
      <c r="F445" s="40"/>
      <c r="G445" s="15"/>
      <c r="H445" s="18"/>
    </row>
    <row r="446" spans="1:8" x14ac:dyDescent="0.2">
      <c r="A446" s="42"/>
      <c r="B446" s="43" t="s">
        <v>165</v>
      </c>
      <c r="C446" s="39">
        <v>1</v>
      </c>
      <c r="D446" s="15"/>
      <c r="E446" s="15"/>
      <c r="F446" s="44">
        <v>0</v>
      </c>
      <c r="G446" s="15"/>
      <c r="H446" s="18">
        <f>+F446*C446</f>
        <v>0</v>
      </c>
    </row>
    <row r="447" spans="1:8" x14ac:dyDescent="0.2">
      <c r="A447" s="42"/>
      <c r="B447" s="53"/>
      <c r="C447" s="39"/>
      <c r="D447" s="15"/>
      <c r="E447" s="15"/>
      <c r="F447" s="40"/>
      <c r="G447" s="15"/>
      <c r="H447" s="18"/>
    </row>
    <row r="448" spans="1:8" x14ac:dyDescent="0.2">
      <c r="A448" s="42">
        <f>COUNT($A$343:A447)+1</f>
        <v>15</v>
      </c>
      <c r="B448" s="21" t="s">
        <v>94</v>
      </c>
      <c r="C448" s="15"/>
      <c r="D448" s="53"/>
      <c r="E448" s="53"/>
      <c r="F448" s="40"/>
      <c r="G448" s="53"/>
      <c r="H448" s="18"/>
    </row>
    <row r="449" spans="1:8" x14ac:dyDescent="0.2">
      <c r="A449" s="42"/>
      <c r="B449" s="21" t="s">
        <v>95</v>
      </c>
      <c r="C449" s="15"/>
      <c r="D449" s="53"/>
      <c r="E449" s="53"/>
      <c r="F449" s="40"/>
      <c r="G449" s="53"/>
      <c r="H449" s="18"/>
    </row>
    <row r="450" spans="1:8" x14ac:dyDescent="0.2">
      <c r="A450" s="15"/>
      <c r="B450" s="43" t="s">
        <v>96</v>
      </c>
      <c r="C450" s="52">
        <v>0.1</v>
      </c>
      <c r="D450" s="53"/>
      <c r="E450" s="53"/>
      <c r="F450" s="40"/>
      <c r="G450" s="53"/>
      <c r="H450" s="18">
        <f>C450*(SUM(H354:H447))</f>
        <v>0</v>
      </c>
    </row>
    <row r="451" spans="1:8" x14ac:dyDescent="0.2">
      <c r="A451" s="15"/>
      <c r="B451" s="21"/>
      <c r="C451" s="21"/>
      <c r="D451" s="21"/>
      <c r="E451" s="21"/>
      <c r="F451" s="21"/>
      <c r="G451" s="21"/>
      <c r="H451" s="54"/>
    </row>
    <row r="452" spans="1:8" ht="16.5" thickBot="1" x14ac:dyDescent="0.3">
      <c r="A452" s="15"/>
      <c r="B452" s="355" t="s">
        <v>6</v>
      </c>
      <c r="C452" s="370"/>
      <c r="D452" s="370"/>
      <c r="E452" s="370"/>
      <c r="F452" s="371"/>
      <c r="G452" s="370"/>
      <c r="H452" s="356">
        <f>+SUM(H354:H450)</f>
        <v>0</v>
      </c>
    </row>
    <row r="453" spans="1:8" ht="16.5" thickTop="1" x14ac:dyDescent="0.25">
      <c r="A453" s="15"/>
      <c r="B453" s="24"/>
      <c r="C453" s="15"/>
      <c r="D453" s="15"/>
      <c r="E453" s="15"/>
      <c r="F453" s="40"/>
      <c r="G453" s="15"/>
      <c r="H453" s="18"/>
    </row>
    <row r="454" spans="1:8" x14ac:dyDescent="0.2">
      <c r="A454" s="15"/>
      <c r="B454" s="15"/>
      <c r="C454" s="15"/>
      <c r="D454" s="15"/>
      <c r="E454" s="15"/>
      <c r="F454" s="40"/>
      <c r="G454" s="15"/>
      <c r="H454" s="18"/>
    </row>
    <row r="455" spans="1:8" ht="15.75" x14ac:dyDescent="0.25">
      <c r="A455" s="15"/>
      <c r="B455" s="24" t="s">
        <v>328</v>
      </c>
      <c r="C455" s="15"/>
      <c r="D455" s="15"/>
      <c r="E455" s="15"/>
      <c r="F455" s="40"/>
      <c r="G455" s="15"/>
      <c r="H455" s="18"/>
    </row>
    <row r="456" spans="1:8" x14ac:dyDescent="0.2">
      <c r="A456" s="15"/>
      <c r="B456" s="15"/>
      <c r="C456" s="15"/>
      <c r="D456" s="15"/>
      <c r="E456" s="15"/>
      <c r="F456" s="40"/>
      <c r="G456" s="15"/>
      <c r="H456" s="18"/>
    </row>
    <row r="457" spans="1:8" x14ac:dyDescent="0.2">
      <c r="A457" s="42"/>
      <c r="B457" s="41" t="s">
        <v>329</v>
      </c>
      <c r="C457" s="39"/>
      <c r="D457" s="15"/>
      <c r="E457" s="15"/>
      <c r="F457" s="40"/>
      <c r="G457" s="15"/>
      <c r="H457" s="18"/>
    </row>
    <row r="458" spans="1:8" x14ac:dyDescent="0.2">
      <c r="A458" s="42"/>
      <c r="B458" s="38"/>
      <c r="C458" s="39"/>
      <c r="D458" s="15"/>
      <c r="E458" s="15"/>
      <c r="F458" s="40"/>
      <c r="G458" s="15"/>
      <c r="H458" s="18"/>
    </row>
    <row r="459" spans="1:8" x14ac:dyDescent="0.2">
      <c r="A459" s="42">
        <f>COUNT(A458+1)</f>
        <v>1</v>
      </c>
      <c r="B459" s="53" t="s">
        <v>330</v>
      </c>
      <c r="C459" s="15"/>
      <c r="D459" s="15"/>
      <c r="E459" s="15"/>
      <c r="F459" s="40"/>
      <c r="G459" s="15"/>
      <c r="H459" s="18"/>
    </row>
    <row r="460" spans="1:8" x14ac:dyDescent="0.2">
      <c r="A460" s="42"/>
      <c r="B460" s="53" t="s">
        <v>331</v>
      </c>
      <c r="C460" s="53"/>
      <c r="D460" s="15"/>
      <c r="E460" s="15"/>
      <c r="F460" s="40"/>
      <c r="G460" s="15"/>
      <c r="H460" s="18"/>
    </row>
    <row r="461" spans="1:8" x14ac:dyDescent="0.2">
      <c r="A461" s="42"/>
      <c r="B461" s="53" t="s">
        <v>332</v>
      </c>
      <c r="C461" s="53"/>
      <c r="D461" s="15"/>
      <c r="E461" s="15"/>
      <c r="F461" s="40"/>
      <c r="G461" s="15"/>
      <c r="H461" s="18"/>
    </row>
    <row r="462" spans="1:8" x14ac:dyDescent="0.2">
      <c r="A462" s="42"/>
      <c r="B462" s="53" t="s">
        <v>333</v>
      </c>
      <c r="C462" s="53"/>
      <c r="D462" s="15"/>
      <c r="E462" s="15"/>
      <c r="F462" s="40"/>
      <c r="G462" s="15"/>
      <c r="H462" s="18"/>
    </row>
    <row r="463" spans="1:8" x14ac:dyDescent="0.2">
      <c r="A463" s="42"/>
      <c r="B463" s="74" t="s">
        <v>334</v>
      </c>
      <c r="C463" s="53"/>
      <c r="D463" s="15"/>
      <c r="E463" s="15"/>
      <c r="F463" s="40"/>
      <c r="G463" s="15"/>
      <c r="H463" s="18"/>
    </row>
    <row r="464" spans="1:8" x14ac:dyDescent="0.2">
      <c r="A464" s="42"/>
      <c r="B464" s="53" t="s">
        <v>335</v>
      </c>
      <c r="C464" s="53"/>
      <c r="D464" s="15"/>
      <c r="E464" s="15"/>
      <c r="F464" s="40"/>
      <c r="G464" s="15"/>
      <c r="H464" s="18"/>
    </row>
    <row r="465" spans="1:8" x14ac:dyDescent="0.2">
      <c r="A465" s="42"/>
      <c r="B465" s="53" t="s">
        <v>336</v>
      </c>
      <c r="C465" s="53"/>
      <c r="D465" s="15"/>
      <c r="E465" s="15"/>
      <c r="F465" s="40"/>
      <c r="G465" s="15"/>
      <c r="H465" s="18"/>
    </row>
    <row r="466" spans="1:8" x14ac:dyDescent="0.2">
      <c r="A466" s="42"/>
      <c r="B466" s="53" t="s">
        <v>337</v>
      </c>
      <c r="C466" s="53"/>
      <c r="D466" s="15"/>
      <c r="E466" s="15"/>
      <c r="F466" s="40"/>
      <c r="G466" s="15"/>
      <c r="H466" s="18"/>
    </row>
    <row r="467" spans="1:8" x14ac:dyDescent="0.2">
      <c r="A467" s="42"/>
      <c r="B467" s="53" t="s">
        <v>338</v>
      </c>
      <c r="C467" s="53"/>
      <c r="D467" s="15"/>
      <c r="E467" s="15"/>
      <c r="F467" s="40"/>
      <c r="G467" s="15"/>
      <c r="H467" s="18"/>
    </row>
    <row r="468" spans="1:8" x14ac:dyDescent="0.2">
      <c r="A468" s="42"/>
      <c r="B468" s="74" t="s">
        <v>339</v>
      </c>
      <c r="C468" s="53"/>
      <c r="D468" s="15"/>
      <c r="E468" s="15"/>
      <c r="F468" s="40"/>
      <c r="G468" s="15"/>
      <c r="H468" s="18"/>
    </row>
    <row r="469" spans="1:8" x14ac:dyDescent="0.2">
      <c r="A469" s="42"/>
      <c r="B469" s="53" t="s">
        <v>340</v>
      </c>
      <c r="C469" s="53"/>
      <c r="D469" s="15"/>
      <c r="E469" s="15"/>
      <c r="F469" s="40"/>
      <c r="G469" s="15"/>
      <c r="H469" s="18"/>
    </row>
    <row r="470" spans="1:8" ht="14.25" x14ac:dyDescent="0.2">
      <c r="A470" s="42"/>
      <c r="B470" s="43" t="s">
        <v>80</v>
      </c>
      <c r="C470" s="39">
        <v>65</v>
      </c>
      <c r="D470" s="15"/>
      <c r="E470" s="15"/>
      <c r="F470" s="44">
        <v>0</v>
      </c>
      <c r="G470" s="15"/>
      <c r="H470" s="18">
        <f>+F470*C470</f>
        <v>0</v>
      </c>
    </row>
    <row r="471" spans="1:8" x14ac:dyDescent="0.2">
      <c r="A471" s="42"/>
      <c r="B471" s="43"/>
      <c r="C471" s="39"/>
      <c r="D471" s="15"/>
      <c r="E471" s="15"/>
      <c r="F471" s="40"/>
      <c r="G471" s="15"/>
      <c r="H471" s="18"/>
    </row>
    <row r="472" spans="1:8" x14ac:dyDescent="0.2">
      <c r="A472" s="42">
        <f>COUNT($A$458:A471)+1</f>
        <v>2</v>
      </c>
      <c r="B472" s="75" t="s">
        <v>341</v>
      </c>
      <c r="C472" s="76"/>
      <c r="D472" s="76"/>
      <c r="E472" s="77"/>
      <c r="F472" s="77"/>
      <c r="G472" s="77"/>
      <c r="H472" s="78"/>
    </row>
    <row r="473" spans="1:8" x14ac:dyDescent="0.2">
      <c r="A473" s="42"/>
      <c r="B473" s="75" t="s">
        <v>342</v>
      </c>
      <c r="C473" s="76"/>
      <c r="D473" s="76"/>
      <c r="E473" s="77"/>
      <c r="F473" s="77"/>
      <c r="G473" s="77"/>
      <c r="H473" s="78"/>
    </row>
    <row r="474" spans="1:8" x14ac:dyDescent="0.2">
      <c r="A474" s="42"/>
      <c r="B474" s="76" t="s">
        <v>343</v>
      </c>
      <c r="C474" s="76"/>
      <c r="D474" s="76"/>
      <c r="E474" s="77"/>
      <c r="F474" s="77"/>
      <c r="G474" s="77"/>
      <c r="H474" s="78"/>
    </row>
    <row r="475" spans="1:8" x14ac:dyDescent="0.2">
      <c r="A475" s="42"/>
      <c r="B475" s="76" t="s">
        <v>344</v>
      </c>
      <c r="C475" s="76"/>
      <c r="D475" s="76"/>
      <c r="E475" s="77"/>
      <c r="F475" s="77"/>
      <c r="G475" s="77"/>
      <c r="H475" s="78"/>
    </row>
    <row r="476" spans="1:8" x14ac:dyDescent="0.2">
      <c r="A476" s="42"/>
      <c r="B476" s="75" t="s">
        <v>345</v>
      </c>
      <c r="C476" s="76"/>
      <c r="D476" s="76"/>
      <c r="E476" s="77"/>
      <c r="F476" s="77"/>
      <c r="G476" s="77"/>
      <c r="H476" s="78"/>
    </row>
    <row r="477" spans="1:8" ht="14.25" x14ac:dyDescent="0.2">
      <c r="A477" s="42"/>
      <c r="B477" s="43" t="s">
        <v>80</v>
      </c>
      <c r="C477" s="79">
        <v>5</v>
      </c>
      <c r="D477" s="76"/>
      <c r="E477" s="77"/>
      <c r="F477" s="44">
        <v>0</v>
      </c>
      <c r="G477" s="77"/>
      <c r="H477" s="80">
        <f>+F477*C477</f>
        <v>0</v>
      </c>
    </row>
    <row r="478" spans="1:8" x14ac:dyDescent="0.2">
      <c r="A478" s="42"/>
      <c r="B478" s="43"/>
      <c r="C478" s="39"/>
      <c r="D478" s="15"/>
      <c r="E478" s="15"/>
      <c r="F478" s="40"/>
      <c r="G478" s="15"/>
      <c r="H478" s="18"/>
    </row>
    <row r="479" spans="1:8" x14ac:dyDescent="0.2">
      <c r="A479" s="42">
        <f>COUNT($A$458:A478)+1</f>
        <v>3</v>
      </c>
      <c r="B479" s="35" t="s">
        <v>346</v>
      </c>
      <c r="C479" s="39"/>
      <c r="D479" s="15"/>
      <c r="E479" s="15"/>
      <c r="F479" s="40"/>
      <c r="G479" s="15"/>
      <c r="H479" s="18"/>
    </row>
    <row r="480" spans="1:8" x14ac:dyDescent="0.2">
      <c r="A480" s="42"/>
      <c r="B480" s="35" t="s">
        <v>347</v>
      </c>
      <c r="C480" s="39"/>
      <c r="D480" s="15"/>
      <c r="E480" s="15"/>
      <c r="F480" s="40"/>
      <c r="G480" s="15"/>
      <c r="H480" s="18"/>
    </row>
    <row r="481" spans="1:8" x14ac:dyDescent="0.2">
      <c r="A481" s="42"/>
      <c r="B481" s="74" t="s">
        <v>348</v>
      </c>
      <c r="C481" s="39"/>
      <c r="D481" s="15"/>
      <c r="E481" s="15"/>
      <c r="F481" s="40"/>
      <c r="G481" s="15"/>
      <c r="H481" s="18"/>
    </row>
    <row r="482" spans="1:8" ht="14.25" x14ac:dyDescent="0.2">
      <c r="A482" s="42"/>
      <c r="B482" s="43" t="s">
        <v>80</v>
      </c>
      <c r="C482" s="39">
        <v>70</v>
      </c>
      <c r="D482" s="15"/>
      <c r="E482" s="15"/>
      <c r="F482" s="44">
        <v>0</v>
      </c>
      <c r="G482" s="15"/>
      <c r="H482" s="18">
        <f>+F482*C482</f>
        <v>0</v>
      </c>
    </row>
    <row r="483" spans="1:8" x14ac:dyDescent="0.2">
      <c r="A483" s="42"/>
      <c r="B483" s="43"/>
      <c r="C483" s="39"/>
      <c r="D483" s="15"/>
      <c r="E483" s="15"/>
      <c r="F483" s="40"/>
      <c r="G483" s="15"/>
      <c r="H483" s="18"/>
    </row>
    <row r="484" spans="1:8" x14ac:dyDescent="0.2">
      <c r="A484" s="42">
        <f>COUNT($A$458:A483)+1</f>
        <v>4</v>
      </c>
      <c r="B484" s="75" t="s">
        <v>349</v>
      </c>
      <c r="C484" s="39"/>
      <c r="D484" s="15"/>
      <c r="E484" s="15"/>
      <c r="F484" s="40"/>
      <c r="G484" s="15"/>
      <c r="H484" s="18"/>
    </row>
    <row r="485" spans="1:8" x14ac:dyDescent="0.2">
      <c r="A485" s="42"/>
      <c r="B485" s="76" t="s">
        <v>350</v>
      </c>
      <c r="C485" s="39"/>
      <c r="D485" s="15"/>
      <c r="E485" s="15"/>
      <c r="F485" s="40"/>
      <c r="G485" s="15"/>
      <c r="H485" s="18"/>
    </row>
    <row r="486" spans="1:8" x14ac:dyDescent="0.2">
      <c r="A486" s="42"/>
      <c r="B486" s="76" t="s">
        <v>351</v>
      </c>
      <c r="C486" s="39"/>
      <c r="D486" s="15"/>
      <c r="E486" s="15"/>
      <c r="F486" s="40"/>
      <c r="G486" s="15"/>
      <c r="H486" s="18"/>
    </row>
    <row r="487" spans="1:8" ht="14.25" x14ac:dyDescent="0.2">
      <c r="A487" s="42"/>
      <c r="B487" s="43" t="s">
        <v>80</v>
      </c>
      <c r="C487" s="79">
        <v>110</v>
      </c>
      <c r="D487" s="76"/>
      <c r="E487" s="77"/>
      <c r="F487" s="44">
        <v>0</v>
      </c>
      <c r="G487" s="77"/>
      <c r="H487" s="80">
        <f>+F487*C487</f>
        <v>0</v>
      </c>
    </row>
    <row r="488" spans="1:8" x14ac:dyDescent="0.2">
      <c r="A488" s="42"/>
      <c r="B488" s="38"/>
      <c r="C488" s="39"/>
      <c r="D488" s="15"/>
      <c r="E488" s="15"/>
      <c r="F488" s="40"/>
      <c r="G488" s="15"/>
      <c r="H488" s="18"/>
    </row>
    <row r="489" spans="1:8" x14ac:dyDescent="0.2">
      <c r="A489" s="42">
        <f>COUNT($A$458:A488)+1</f>
        <v>5</v>
      </c>
      <c r="B489" s="75" t="s">
        <v>352</v>
      </c>
      <c r="C489" s="39"/>
      <c r="D489" s="15"/>
      <c r="E489" s="15"/>
      <c r="F489" s="40"/>
      <c r="G489" s="15"/>
      <c r="H489" s="18"/>
    </row>
    <row r="490" spans="1:8" x14ac:dyDescent="0.2">
      <c r="A490" s="42"/>
      <c r="B490" s="75" t="s">
        <v>353</v>
      </c>
      <c r="C490" s="81"/>
      <c r="D490" s="82"/>
      <c r="E490" s="83"/>
      <c r="F490" s="81"/>
      <c r="G490" s="15"/>
      <c r="H490" s="18"/>
    </row>
    <row r="491" spans="1:8" x14ac:dyDescent="0.2">
      <c r="A491" s="42"/>
      <c r="B491" s="75" t="s">
        <v>354</v>
      </c>
      <c r="C491" s="81"/>
      <c r="D491" s="82"/>
      <c r="E491" s="83"/>
      <c r="F491" s="81"/>
      <c r="G491" s="15"/>
      <c r="H491" s="18"/>
    </row>
    <row r="492" spans="1:8" x14ac:dyDescent="0.2">
      <c r="A492" s="42"/>
      <c r="B492" s="75" t="s">
        <v>355</v>
      </c>
      <c r="C492" s="81"/>
      <c r="D492" s="82"/>
      <c r="E492" s="83"/>
      <c r="F492" s="81"/>
      <c r="G492" s="15"/>
      <c r="H492" s="18"/>
    </row>
    <row r="493" spans="1:8" x14ac:dyDescent="0.2">
      <c r="A493" s="42"/>
      <c r="B493" s="75" t="s">
        <v>356</v>
      </c>
      <c r="C493" s="84"/>
      <c r="D493" s="5"/>
      <c r="E493" s="63"/>
      <c r="F493" s="85"/>
      <c r="G493" s="15"/>
      <c r="H493" s="18"/>
    </row>
    <row r="494" spans="1:8" ht="14.25" x14ac:dyDescent="0.2">
      <c r="A494" s="42"/>
      <c r="B494" s="43" t="s">
        <v>80</v>
      </c>
      <c r="C494" s="79">
        <v>15</v>
      </c>
      <c r="D494" s="76"/>
      <c r="E494" s="77"/>
      <c r="F494" s="44">
        <v>0</v>
      </c>
      <c r="G494" s="77"/>
      <c r="H494" s="80">
        <f>+F494*C494</f>
        <v>0</v>
      </c>
    </row>
    <row r="495" spans="1:8" x14ac:dyDescent="0.2">
      <c r="A495" s="42"/>
      <c r="B495" s="75" t="s">
        <v>357</v>
      </c>
      <c r="C495" s="84"/>
      <c r="D495" s="5"/>
      <c r="E495" s="63"/>
      <c r="F495" s="85"/>
      <c r="G495" s="15"/>
      <c r="H495" s="18"/>
    </row>
    <row r="496" spans="1:8" ht="14.25" x14ac:dyDescent="0.2">
      <c r="A496" s="42"/>
      <c r="B496" s="43" t="s">
        <v>80</v>
      </c>
      <c r="C496" s="79">
        <v>15</v>
      </c>
      <c r="D496" s="76"/>
      <c r="E496" s="77"/>
      <c r="F496" s="44">
        <v>0</v>
      </c>
      <c r="G496" s="77"/>
      <c r="H496" s="80">
        <f>+F496*C496</f>
        <v>0</v>
      </c>
    </row>
    <row r="497" spans="1:8" x14ac:dyDescent="0.2">
      <c r="A497" s="42"/>
      <c r="B497" s="38"/>
      <c r="C497" s="39"/>
      <c r="D497" s="15"/>
      <c r="E497" s="15"/>
      <c r="F497" s="40"/>
      <c r="G497" s="15"/>
      <c r="H497" s="18"/>
    </row>
    <row r="498" spans="1:8" x14ac:dyDescent="0.2">
      <c r="A498" s="42">
        <f>COUNT($A$458:A497)+1</f>
        <v>6</v>
      </c>
      <c r="B498" s="86" t="s">
        <v>358</v>
      </c>
      <c r="C498" s="39"/>
      <c r="D498" s="15"/>
      <c r="E498" s="15"/>
      <c r="F498" s="40"/>
      <c r="G498" s="15"/>
      <c r="H498" s="18"/>
    </row>
    <row r="499" spans="1:8" x14ac:dyDescent="0.2">
      <c r="A499" s="42"/>
      <c r="B499" s="75" t="s">
        <v>353</v>
      </c>
      <c r="C499" s="81"/>
      <c r="D499" s="82"/>
      <c r="E499" s="83"/>
      <c r="F499" s="81"/>
      <c r="G499" s="15"/>
      <c r="H499" s="18"/>
    </row>
    <row r="500" spans="1:8" x14ac:dyDescent="0.2">
      <c r="A500" s="42"/>
      <c r="B500" s="75" t="s">
        <v>354</v>
      </c>
      <c r="C500" s="81"/>
      <c r="D500" s="82"/>
      <c r="E500" s="83"/>
      <c r="F500" s="81"/>
      <c r="G500" s="15"/>
      <c r="H500" s="18"/>
    </row>
    <row r="501" spans="1:8" x14ac:dyDescent="0.2">
      <c r="A501" s="42"/>
      <c r="B501" s="75" t="s">
        <v>355</v>
      </c>
      <c r="C501" s="81"/>
      <c r="D501" s="82"/>
      <c r="E501" s="83"/>
      <c r="F501" s="81"/>
      <c r="G501" s="15"/>
      <c r="H501" s="18"/>
    </row>
    <row r="502" spans="1:8" x14ac:dyDescent="0.2">
      <c r="A502" s="42"/>
      <c r="B502" s="75" t="s">
        <v>359</v>
      </c>
      <c r="C502" s="81"/>
      <c r="D502" s="82"/>
      <c r="E502" s="83"/>
      <c r="F502" s="81"/>
      <c r="G502" s="15"/>
      <c r="H502" s="18"/>
    </row>
    <row r="503" spans="1:8" x14ac:dyDescent="0.2">
      <c r="A503" s="42"/>
      <c r="B503" s="75" t="s">
        <v>356</v>
      </c>
      <c r="C503" s="84"/>
      <c r="D503" s="5"/>
      <c r="E503" s="63"/>
      <c r="F503" s="85"/>
      <c r="G503" s="15"/>
      <c r="H503" s="18"/>
    </row>
    <row r="504" spans="1:8" ht="14.25" x14ac:dyDescent="0.2">
      <c r="A504" s="42"/>
      <c r="B504" s="43" t="s">
        <v>80</v>
      </c>
      <c r="C504" s="79">
        <v>30</v>
      </c>
      <c r="D504" s="76"/>
      <c r="E504" s="77"/>
      <c r="F504" s="44">
        <v>0</v>
      </c>
      <c r="G504" s="77"/>
      <c r="H504" s="80">
        <f>+F504*C504</f>
        <v>0</v>
      </c>
    </row>
    <row r="505" spans="1:8" x14ac:dyDescent="0.2">
      <c r="A505" s="42"/>
      <c r="B505" s="75" t="s">
        <v>357</v>
      </c>
      <c r="C505" s="84"/>
      <c r="D505" s="5"/>
      <c r="E505" s="63"/>
      <c r="F505" s="85"/>
      <c r="G505" s="15"/>
      <c r="H505" s="18"/>
    </row>
    <row r="506" spans="1:8" ht="14.25" x14ac:dyDescent="0.2">
      <c r="A506" s="42"/>
      <c r="B506" s="43" t="s">
        <v>80</v>
      </c>
      <c r="C506" s="79">
        <v>30</v>
      </c>
      <c r="D506" s="76"/>
      <c r="E506" s="77"/>
      <c r="F506" s="44">
        <v>0</v>
      </c>
      <c r="G506" s="77"/>
      <c r="H506" s="80">
        <f>+F506*C506</f>
        <v>0</v>
      </c>
    </row>
    <row r="507" spans="1:8" x14ac:dyDescent="0.2">
      <c r="A507" s="42"/>
      <c r="B507" s="38"/>
      <c r="C507" s="39"/>
      <c r="D507" s="15"/>
      <c r="E507" s="15"/>
      <c r="F507" s="40"/>
      <c r="G507" s="15"/>
      <c r="H507" s="18"/>
    </row>
    <row r="508" spans="1:8" x14ac:dyDescent="0.2">
      <c r="A508" s="42">
        <f>COUNT($A$458:A507)+1</f>
        <v>7</v>
      </c>
      <c r="B508" s="86" t="s">
        <v>360</v>
      </c>
      <c r="C508" s="39"/>
      <c r="D508" s="15"/>
      <c r="E508" s="15"/>
      <c r="F508" s="40"/>
      <c r="G508" s="15"/>
      <c r="H508" s="18"/>
    </row>
    <row r="509" spans="1:8" x14ac:dyDescent="0.2">
      <c r="A509" s="42"/>
      <c r="B509" s="75" t="s">
        <v>361</v>
      </c>
      <c r="C509" s="39"/>
      <c r="D509" s="15"/>
      <c r="E509" s="15"/>
      <c r="F509" s="40"/>
      <c r="G509" s="15"/>
      <c r="H509" s="18"/>
    </row>
    <row r="510" spans="1:8" x14ac:dyDescent="0.2">
      <c r="A510" s="42"/>
      <c r="B510" s="75" t="s">
        <v>362</v>
      </c>
      <c r="C510" s="39"/>
      <c r="D510" s="15"/>
      <c r="E510" s="15"/>
      <c r="F510" s="40"/>
      <c r="G510" s="15"/>
      <c r="H510" s="18"/>
    </row>
    <row r="511" spans="1:8" x14ac:dyDescent="0.2">
      <c r="A511" s="42"/>
      <c r="B511" s="75" t="s">
        <v>363</v>
      </c>
      <c r="C511" s="39"/>
      <c r="D511" s="15"/>
      <c r="E511" s="15"/>
      <c r="F511" s="40"/>
      <c r="G511" s="15"/>
      <c r="H511" s="18"/>
    </row>
    <row r="512" spans="1:8" ht="14.25" x14ac:dyDescent="0.2">
      <c r="A512" s="42"/>
      <c r="B512" s="43" t="s">
        <v>83</v>
      </c>
      <c r="C512" s="79">
        <v>30</v>
      </c>
      <c r="D512" s="49"/>
      <c r="E512" s="50"/>
      <c r="F512" s="44">
        <v>0</v>
      </c>
      <c r="G512" s="15"/>
      <c r="H512" s="18">
        <f>+F512*C512</f>
        <v>0</v>
      </c>
    </row>
    <row r="513" spans="1:8" x14ac:dyDescent="0.2">
      <c r="A513" s="42"/>
      <c r="B513" s="75" t="s">
        <v>364</v>
      </c>
      <c r="C513" s="79"/>
      <c r="D513" s="49"/>
      <c r="E513" s="50"/>
      <c r="F513" s="67"/>
      <c r="G513" s="15"/>
      <c r="H513" s="18"/>
    </row>
    <row r="514" spans="1:8" ht="14.25" x14ac:dyDescent="0.2">
      <c r="A514" s="42"/>
      <c r="B514" s="43" t="s">
        <v>83</v>
      </c>
      <c r="C514" s="79">
        <v>25</v>
      </c>
      <c r="D514" s="49"/>
      <c r="E514" s="50"/>
      <c r="F514" s="44">
        <v>0</v>
      </c>
      <c r="G514" s="15"/>
      <c r="H514" s="18">
        <f>+F514*C514</f>
        <v>0</v>
      </c>
    </row>
    <row r="515" spans="1:8" x14ac:dyDescent="0.2">
      <c r="A515" s="42"/>
      <c r="B515" s="43"/>
      <c r="C515" s="79"/>
      <c r="D515" s="49"/>
      <c r="E515" s="50"/>
      <c r="F515" s="67"/>
      <c r="G515" s="15"/>
      <c r="H515" s="18"/>
    </row>
    <row r="516" spans="1:8" x14ac:dyDescent="0.2">
      <c r="A516" s="42">
        <f>COUNT($A$458:A515)+1</f>
        <v>8</v>
      </c>
      <c r="B516" s="35" t="s">
        <v>365</v>
      </c>
      <c r="C516" s="79"/>
      <c r="D516" s="49"/>
      <c r="E516" s="50"/>
      <c r="F516" s="67"/>
      <c r="G516" s="15"/>
      <c r="H516" s="18"/>
    </row>
    <row r="517" spans="1:8" x14ac:dyDescent="0.2">
      <c r="A517" s="42"/>
      <c r="B517" s="35" t="s">
        <v>366</v>
      </c>
      <c r="C517" s="79"/>
      <c r="D517" s="49"/>
      <c r="E517" s="50"/>
      <c r="F517" s="67"/>
      <c r="G517" s="15"/>
      <c r="H517" s="18"/>
    </row>
    <row r="518" spans="1:8" x14ac:dyDescent="0.2">
      <c r="A518" s="42"/>
      <c r="B518" s="35" t="s">
        <v>367</v>
      </c>
      <c r="C518" s="79"/>
      <c r="D518" s="49"/>
      <c r="E518" s="50"/>
      <c r="F518" s="67"/>
      <c r="G518" s="15"/>
      <c r="H518" s="18"/>
    </row>
    <row r="519" spans="1:8" x14ac:dyDescent="0.2">
      <c r="A519" s="42"/>
      <c r="B519" s="35" t="s">
        <v>368</v>
      </c>
      <c r="C519" s="79"/>
      <c r="D519" s="49"/>
      <c r="E519" s="50"/>
      <c r="F519" s="67"/>
      <c r="G519" s="15"/>
      <c r="H519" s="18"/>
    </row>
    <row r="520" spans="1:8" ht="14.25" x14ac:dyDescent="0.2">
      <c r="A520" s="42"/>
      <c r="B520" s="43" t="s">
        <v>83</v>
      </c>
      <c r="C520" s="79">
        <v>2</v>
      </c>
      <c r="D520" s="49"/>
      <c r="E520" s="50"/>
      <c r="F520" s="44">
        <v>0</v>
      </c>
      <c r="G520" s="15"/>
      <c r="H520" s="18">
        <f>+F520*C520</f>
        <v>0</v>
      </c>
    </row>
    <row r="521" spans="1:8" x14ac:dyDescent="0.2">
      <c r="A521" s="42"/>
      <c r="B521" s="35" t="s">
        <v>369</v>
      </c>
      <c r="C521" s="79"/>
      <c r="D521" s="49"/>
      <c r="E521" s="50"/>
      <c r="F521" s="67"/>
      <c r="G521" s="15"/>
      <c r="H521" s="18"/>
    </row>
    <row r="522" spans="1:8" x14ac:dyDescent="0.2">
      <c r="A522" s="42"/>
      <c r="B522" s="87" t="s">
        <v>165</v>
      </c>
      <c r="C522" s="79">
        <v>2</v>
      </c>
      <c r="D522" s="49"/>
      <c r="E522" s="50"/>
      <c r="F522" s="44">
        <v>0</v>
      </c>
      <c r="G522" s="15"/>
      <c r="H522" s="18">
        <f>+F522*C522</f>
        <v>0</v>
      </c>
    </row>
    <row r="523" spans="1:8" x14ac:dyDescent="0.2">
      <c r="A523" s="42"/>
      <c r="B523" s="35" t="s">
        <v>370</v>
      </c>
      <c r="C523" s="79"/>
      <c r="D523" s="49"/>
      <c r="E523" s="50"/>
      <c r="F523" s="67"/>
      <c r="G523" s="15"/>
      <c r="H523" s="18"/>
    </row>
    <row r="524" spans="1:8" x14ac:dyDescent="0.2">
      <c r="A524" s="42"/>
      <c r="B524" s="35" t="s">
        <v>371</v>
      </c>
      <c r="C524" s="79"/>
      <c r="D524" s="49"/>
      <c r="E524" s="50"/>
      <c r="F524" s="67"/>
      <c r="G524" s="15"/>
      <c r="H524" s="18"/>
    </row>
    <row r="525" spans="1:8" x14ac:dyDescent="0.2">
      <c r="A525" s="42"/>
      <c r="B525" s="87" t="s">
        <v>165</v>
      </c>
      <c r="C525" s="79">
        <v>2</v>
      </c>
      <c r="D525" s="49"/>
      <c r="E525" s="50"/>
      <c r="F525" s="44">
        <v>0</v>
      </c>
      <c r="G525" s="15"/>
      <c r="H525" s="18">
        <f>+F525*C525</f>
        <v>0</v>
      </c>
    </row>
    <row r="526" spans="1:8" x14ac:dyDescent="0.2">
      <c r="A526" s="42"/>
      <c r="B526" s="43"/>
      <c r="C526" s="79"/>
      <c r="D526" s="49"/>
      <c r="E526" s="50"/>
      <c r="F526" s="67"/>
      <c r="G526" s="15"/>
      <c r="H526" s="18"/>
    </row>
    <row r="527" spans="1:8" x14ac:dyDescent="0.2">
      <c r="A527" s="42"/>
      <c r="B527" s="41" t="s">
        <v>372</v>
      </c>
      <c r="C527" s="79"/>
      <c r="D527" s="49"/>
      <c r="E527" s="50"/>
      <c r="F527" s="67"/>
      <c r="G527" s="15"/>
      <c r="H527" s="18"/>
    </row>
    <row r="528" spans="1:8" x14ac:dyDescent="0.2">
      <c r="A528" s="42"/>
      <c r="B528" s="41"/>
      <c r="C528" s="79"/>
      <c r="D528" s="49"/>
      <c r="E528" s="50"/>
      <c r="F528" s="67"/>
      <c r="G528" s="15"/>
      <c r="H528" s="18"/>
    </row>
    <row r="529" spans="1:8" x14ac:dyDescent="0.2">
      <c r="A529" s="42">
        <f>COUNT($A$458:A528)+1</f>
        <v>9</v>
      </c>
      <c r="B529" s="15" t="s">
        <v>373</v>
      </c>
      <c r="C529" s="15"/>
      <c r="D529" s="15"/>
      <c r="E529" s="15"/>
      <c r="F529" s="40"/>
      <c r="G529" s="15"/>
      <c r="H529" s="18"/>
    </row>
    <row r="530" spans="1:8" x14ac:dyDescent="0.2">
      <c r="A530" s="42"/>
      <c r="B530" s="35" t="s">
        <v>374</v>
      </c>
      <c r="C530" s="15"/>
      <c r="D530" s="15"/>
      <c r="E530" s="15"/>
      <c r="F530" s="40"/>
      <c r="G530" s="15"/>
      <c r="H530" s="18"/>
    </row>
    <row r="531" spans="1:8" x14ac:dyDescent="0.2">
      <c r="A531" s="42"/>
      <c r="B531" s="35" t="s">
        <v>375</v>
      </c>
      <c r="C531" s="15"/>
      <c r="D531" s="15"/>
      <c r="E531" s="15"/>
      <c r="F531" s="40"/>
      <c r="G531" s="15"/>
      <c r="H531" s="18"/>
    </row>
    <row r="532" spans="1:8" x14ac:dyDescent="0.2">
      <c r="A532" s="42"/>
      <c r="B532" s="15"/>
      <c r="C532" s="15" t="s">
        <v>376</v>
      </c>
      <c r="D532" s="15"/>
      <c r="E532" s="15"/>
      <c r="F532" s="40"/>
      <c r="G532" s="15"/>
      <c r="H532" s="18"/>
    </row>
    <row r="533" spans="1:8" ht="14.25" x14ac:dyDescent="0.2">
      <c r="A533" s="42"/>
      <c r="B533" s="87" t="s">
        <v>73</v>
      </c>
      <c r="C533" s="51">
        <v>16</v>
      </c>
      <c r="D533" s="15"/>
      <c r="E533" s="15"/>
      <c r="F533" s="44">
        <v>0</v>
      </c>
      <c r="G533" s="15"/>
      <c r="H533" s="18">
        <f>+F533*C533</f>
        <v>0</v>
      </c>
    </row>
    <row r="534" spans="1:8" x14ac:dyDescent="0.2">
      <c r="A534" s="42"/>
      <c r="B534" s="15"/>
      <c r="C534" s="15" t="s">
        <v>377</v>
      </c>
      <c r="D534" s="15"/>
      <c r="E534" s="15"/>
      <c r="F534" s="40"/>
      <c r="G534" s="15"/>
      <c r="H534" s="18"/>
    </row>
    <row r="535" spans="1:8" ht="14.25" x14ac:dyDescent="0.2">
      <c r="A535" s="42"/>
      <c r="B535" s="87" t="s">
        <v>73</v>
      </c>
      <c r="C535" s="51">
        <v>12</v>
      </c>
      <c r="D535" s="15"/>
      <c r="E535" s="15"/>
      <c r="F535" s="44">
        <v>0</v>
      </c>
      <c r="G535" s="15"/>
      <c r="H535" s="18">
        <f>+F535*C535</f>
        <v>0</v>
      </c>
    </row>
    <row r="536" spans="1:8" x14ac:dyDescent="0.2">
      <c r="A536" s="42"/>
      <c r="B536" s="15"/>
      <c r="C536" s="15"/>
      <c r="D536" s="15"/>
      <c r="E536" s="15"/>
      <c r="F536" s="40"/>
      <c r="G536" s="15"/>
      <c r="H536" s="18"/>
    </row>
    <row r="537" spans="1:8" x14ac:dyDescent="0.2">
      <c r="A537" s="42">
        <f>COUNT($A$458:A536)+1</f>
        <v>10</v>
      </c>
      <c r="B537" s="15" t="s">
        <v>378</v>
      </c>
      <c r="C537" s="15"/>
      <c r="D537" s="15"/>
      <c r="E537" s="15"/>
      <c r="F537" s="40"/>
      <c r="G537" s="15"/>
      <c r="H537" s="18"/>
    </row>
    <row r="538" spans="1:8" x14ac:dyDescent="0.2">
      <c r="A538" s="42"/>
      <c r="B538" s="15" t="s">
        <v>379</v>
      </c>
      <c r="C538" s="15"/>
      <c r="D538" s="15"/>
      <c r="E538" s="15"/>
      <c r="F538" s="40"/>
      <c r="G538" s="15"/>
      <c r="H538" s="18"/>
    </row>
    <row r="539" spans="1:8" ht="14.25" x14ac:dyDescent="0.2">
      <c r="A539" s="42"/>
      <c r="B539" s="43" t="s">
        <v>80</v>
      </c>
      <c r="C539" s="51">
        <v>20</v>
      </c>
      <c r="D539" s="15"/>
      <c r="E539" s="15"/>
      <c r="F539" s="44">
        <v>0</v>
      </c>
      <c r="G539" s="15"/>
      <c r="H539" s="18">
        <f>+C539*F539</f>
        <v>0</v>
      </c>
    </row>
    <row r="540" spans="1:8" x14ac:dyDescent="0.2">
      <c r="A540" s="42"/>
      <c r="B540" s="15"/>
      <c r="C540" s="15"/>
      <c r="D540" s="15"/>
      <c r="E540" s="15"/>
      <c r="F540" s="40"/>
      <c r="G540" s="15"/>
      <c r="H540" s="18"/>
    </row>
    <row r="541" spans="1:8" x14ac:dyDescent="0.2">
      <c r="A541" s="42">
        <f>COUNT($A$458:A540)+1</f>
        <v>11</v>
      </c>
      <c r="B541" s="15" t="s">
        <v>380</v>
      </c>
      <c r="C541" s="15"/>
      <c r="D541" s="15"/>
      <c r="E541" s="15"/>
      <c r="F541" s="40"/>
      <c r="G541" s="15"/>
      <c r="H541" s="18"/>
    </row>
    <row r="542" spans="1:8" x14ac:dyDescent="0.2">
      <c r="A542" s="42"/>
      <c r="B542" s="15" t="s">
        <v>381</v>
      </c>
      <c r="C542" s="15"/>
      <c r="D542" s="15"/>
      <c r="E542" s="15"/>
      <c r="F542" s="40"/>
      <c r="G542" s="15"/>
      <c r="H542" s="18"/>
    </row>
    <row r="543" spans="1:8" x14ac:dyDescent="0.2">
      <c r="A543" s="42"/>
      <c r="B543" s="15" t="s">
        <v>382</v>
      </c>
      <c r="C543" s="15"/>
      <c r="D543" s="15"/>
      <c r="E543" s="15"/>
      <c r="F543" s="40"/>
      <c r="G543" s="15"/>
      <c r="H543" s="18"/>
    </row>
    <row r="544" spans="1:8" x14ac:dyDescent="0.2">
      <c r="A544" s="42"/>
      <c r="B544" s="15" t="s">
        <v>79</v>
      </c>
      <c r="C544" s="15"/>
      <c r="D544" s="15"/>
      <c r="E544" s="15"/>
      <c r="F544" s="40"/>
      <c r="G544" s="15"/>
      <c r="H544" s="18"/>
    </row>
    <row r="545" spans="1:8" ht="14.25" x14ac:dyDescent="0.2">
      <c r="A545" s="42"/>
      <c r="B545" s="87" t="s">
        <v>73</v>
      </c>
      <c r="C545" s="51">
        <v>35</v>
      </c>
      <c r="D545" s="15"/>
      <c r="E545" s="15"/>
      <c r="F545" s="44">
        <v>0</v>
      </c>
      <c r="G545" s="15"/>
      <c r="H545" s="18">
        <f>+F545*C545</f>
        <v>0</v>
      </c>
    </row>
    <row r="546" spans="1:8" x14ac:dyDescent="0.2">
      <c r="A546" s="42"/>
      <c r="B546" s="15"/>
      <c r="C546" s="15"/>
      <c r="D546" s="15"/>
      <c r="E546" s="15"/>
      <c r="F546" s="40"/>
      <c r="G546" s="15"/>
      <c r="H546" s="18"/>
    </row>
    <row r="547" spans="1:8" x14ac:dyDescent="0.2">
      <c r="A547" s="42">
        <f>COUNT($A$458:A546)+1</f>
        <v>12</v>
      </c>
      <c r="B547" s="35" t="s">
        <v>383</v>
      </c>
      <c r="C547" s="15"/>
      <c r="D547" s="15"/>
      <c r="E547" s="15"/>
      <c r="F547" s="40"/>
      <c r="G547" s="15"/>
      <c r="H547" s="18"/>
    </row>
    <row r="548" spans="1:8" x14ac:dyDescent="0.2">
      <c r="A548" s="42"/>
      <c r="B548" s="35" t="s">
        <v>384</v>
      </c>
      <c r="C548" s="15"/>
      <c r="D548" s="15"/>
      <c r="E548" s="15"/>
      <c r="F548" s="40"/>
      <c r="G548" s="15"/>
      <c r="H548" s="18"/>
    </row>
    <row r="549" spans="1:8" x14ac:dyDescent="0.2">
      <c r="A549" s="42"/>
      <c r="B549" s="35" t="s">
        <v>385</v>
      </c>
      <c r="C549" s="15"/>
      <c r="D549" s="15"/>
      <c r="E549" s="15"/>
      <c r="F549" s="40"/>
      <c r="G549" s="15"/>
      <c r="H549" s="18"/>
    </row>
    <row r="550" spans="1:8" x14ac:dyDescent="0.2">
      <c r="A550" s="42"/>
      <c r="B550" s="35" t="s">
        <v>386</v>
      </c>
      <c r="C550" s="15"/>
      <c r="D550" s="15"/>
      <c r="E550" s="15"/>
      <c r="F550" s="40"/>
      <c r="G550" s="15"/>
      <c r="H550" s="18"/>
    </row>
    <row r="551" spans="1:8" x14ac:dyDescent="0.2">
      <c r="A551" s="42"/>
      <c r="B551" s="35" t="s">
        <v>387</v>
      </c>
      <c r="C551" s="15"/>
      <c r="D551" s="15"/>
      <c r="E551" s="15"/>
      <c r="F551" s="40"/>
      <c r="G551" s="15"/>
      <c r="H551" s="18"/>
    </row>
    <row r="552" spans="1:8" ht="14.25" x14ac:dyDescent="0.2">
      <c r="A552" s="42"/>
      <c r="B552" s="87" t="s">
        <v>73</v>
      </c>
      <c r="C552" s="51">
        <v>10</v>
      </c>
      <c r="D552" s="15"/>
      <c r="E552" s="15"/>
      <c r="F552" s="44">
        <v>0</v>
      </c>
      <c r="G552" s="15"/>
      <c r="H552" s="18">
        <f>+F552*C552</f>
        <v>0</v>
      </c>
    </row>
    <row r="553" spans="1:8" x14ac:dyDescent="0.2">
      <c r="A553" s="42"/>
      <c r="B553" s="15"/>
      <c r="C553" s="15"/>
      <c r="D553" s="15"/>
      <c r="E553" s="15"/>
      <c r="F553" s="40"/>
      <c r="G553" s="15"/>
      <c r="H553" s="18"/>
    </row>
    <row r="554" spans="1:8" x14ac:dyDescent="0.2">
      <c r="A554" s="42">
        <f>COUNT($A$458:A553)+1</f>
        <v>13</v>
      </c>
      <c r="B554" s="15" t="s">
        <v>388</v>
      </c>
      <c r="C554" s="15"/>
      <c r="D554" s="15"/>
      <c r="E554" s="15"/>
      <c r="F554" s="40"/>
      <c r="G554" s="15"/>
      <c r="H554" s="18"/>
    </row>
    <row r="555" spans="1:8" x14ac:dyDescent="0.2">
      <c r="A555" s="42"/>
      <c r="B555" s="15" t="s">
        <v>389</v>
      </c>
      <c r="C555" s="15"/>
      <c r="D555" s="15"/>
      <c r="E555" s="15"/>
      <c r="F555" s="40"/>
      <c r="G555" s="15"/>
      <c r="H555" s="18"/>
    </row>
    <row r="556" spans="1:8" x14ac:dyDescent="0.2">
      <c r="A556" s="42"/>
      <c r="B556" s="15" t="s">
        <v>390</v>
      </c>
      <c r="C556" s="15"/>
      <c r="D556" s="15"/>
      <c r="E556" s="15"/>
      <c r="F556" s="40"/>
      <c r="G556" s="15"/>
      <c r="H556" s="18"/>
    </row>
    <row r="557" spans="1:8" x14ac:dyDescent="0.2">
      <c r="A557" s="42"/>
      <c r="B557" s="15" t="s">
        <v>391</v>
      </c>
      <c r="C557" s="15"/>
      <c r="D557" s="15"/>
      <c r="E557" s="15"/>
      <c r="F557" s="40"/>
      <c r="G557" s="15"/>
      <c r="H557" s="18"/>
    </row>
    <row r="558" spans="1:8" ht="14.25" x14ac:dyDescent="0.2">
      <c r="A558" s="42"/>
      <c r="B558" s="87" t="s">
        <v>73</v>
      </c>
      <c r="C558" s="51">
        <v>18</v>
      </c>
      <c r="D558" s="15"/>
      <c r="E558" s="15"/>
      <c r="F558" s="44">
        <v>0</v>
      </c>
      <c r="G558" s="15"/>
      <c r="H558" s="18">
        <f>+F558*C558</f>
        <v>0</v>
      </c>
    </row>
    <row r="559" spans="1:8" x14ac:dyDescent="0.2">
      <c r="A559" s="42"/>
      <c r="B559" s="43"/>
      <c r="C559" s="15"/>
      <c r="D559" s="15"/>
      <c r="E559" s="15"/>
      <c r="F559" s="40"/>
      <c r="G559" s="15"/>
      <c r="H559" s="18"/>
    </row>
    <row r="560" spans="1:8" x14ac:dyDescent="0.2">
      <c r="A560" s="42">
        <f>COUNT($A$458:A559)+1</f>
        <v>14</v>
      </c>
      <c r="B560" s="15" t="s">
        <v>392</v>
      </c>
      <c r="C560" s="88"/>
      <c r="D560" s="89"/>
      <c r="E560" s="90"/>
      <c r="F560" s="90"/>
      <c r="G560" s="15"/>
      <c r="H560" s="18"/>
    </row>
    <row r="561" spans="1:8" x14ac:dyDescent="0.2">
      <c r="A561" s="42"/>
      <c r="B561" s="35" t="s">
        <v>393</v>
      </c>
      <c r="C561" s="88"/>
      <c r="D561" s="89"/>
      <c r="E561" s="90"/>
      <c r="F561" s="88"/>
      <c r="G561" s="15"/>
      <c r="H561" s="18"/>
    </row>
    <row r="562" spans="1:8" x14ac:dyDescent="0.2">
      <c r="A562" s="42"/>
      <c r="B562" s="35" t="s">
        <v>394</v>
      </c>
      <c r="C562" s="88"/>
      <c r="D562" s="89"/>
      <c r="E562" s="90"/>
      <c r="F562" s="88"/>
      <c r="G562" s="15"/>
      <c r="H562" s="18"/>
    </row>
    <row r="563" spans="1:8" x14ac:dyDescent="0.2">
      <c r="A563" s="42"/>
      <c r="B563" s="35" t="s">
        <v>395</v>
      </c>
      <c r="C563" s="88"/>
      <c r="D563" s="89"/>
      <c r="E563" s="90"/>
      <c r="F563" s="88"/>
      <c r="G563" s="15"/>
      <c r="H563" s="18"/>
    </row>
    <row r="564" spans="1:8" ht="14.25" x14ac:dyDescent="0.2">
      <c r="A564" s="42"/>
      <c r="B564" s="43" t="s">
        <v>80</v>
      </c>
      <c r="C564" s="51">
        <v>20</v>
      </c>
      <c r="D564" s="89"/>
      <c r="E564" s="90"/>
      <c r="F564" s="44">
        <v>0</v>
      </c>
      <c r="G564" s="15"/>
      <c r="H564" s="18">
        <f>+F564*C564</f>
        <v>0</v>
      </c>
    </row>
    <row r="565" spans="1:8" x14ac:dyDescent="0.2">
      <c r="A565" s="42"/>
      <c r="B565" s="66"/>
      <c r="C565" s="88"/>
      <c r="D565" s="89"/>
      <c r="E565" s="90"/>
      <c r="F565" s="88"/>
    </row>
    <row r="566" spans="1:8" x14ac:dyDescent="0.2">
      <c r="A566" s="42">
        <f>COUNT($A$458:A565)+1</f>
        <v>15</v>
      </c>
      <c r="B566" s="15" t="s">
        <v>396</v>
      </c>
      <c r="C566" s="88"/>
      <c r="D566" s="89"/>
      <c r="E566" s="90"/>
      <c r="F566" s="90"/>
    </row>
    <row r="567" spans="1:8" x14ac:dyDescent="0.2">
      <c r="A567" s="42"/>
      <c r="B567" s="35" t="s">
        <v>397</v>
      </c>
      <c r="C567" s="88"/>
      <c r="D567" s="89"/>
      <c r="E567" s="90"/>
      <c r="F567" s="88"/>
    </row>
    <row r="568" spans="1:8" x14ac:dyDescent="0.2">
      <c r="A568" s="42"/>
      <c r="B568" s="35" t="s">
        <v>398</v>
      </c>
      <c r="C568" s="88"/>
      <c r="D568" s="89"/>
      <c r="E568" s="90"/>
      <c r="F568" s="88"/>
    </row>
    <row r="569" spans="1:8" x14ac:dyDescent="0.2">
      <c r="A569" s="42"/>
      <c r="B569" s="35" t="s">
        <v>399</v>
      </c>
      <c r="C569" s="88"/>
      <c r="D569" s="89"/>
      <c r="E569" s="90"/>
      <c r="F569" s="88"/>
    </row>
    <row r="570" spans="1:8" ht="14.25" x14ac:dyDescent="0.2">
      <c r="A570" s="42"/>
      <c r="B570" s="43" t="s">
        <v>80</v>
      </c>
      <c r="C570" s="51">
        <v>5</v>
      </c>
      <c r="D570" s="89"/>
      <c r="E570" s="90"/>
      <c r="F570" s="44">
        <v>0</v>
      </c>
      <c r="G570" s="15"/>
      <c r="H570" s="18">
        <f>+F570*C570</f>
        <v>0</v>
      </c>
    </row>
    <row r="571" spans="1:8" x14ac:dyDescent="0.2">
      <c r="A571" s="42"/>
      <c r="B571" s="53"/>
      <c r="C571" s="39"/>
      <c r="D571" s="15"/>
      <c r="E571" s="15"/>
      <c r="F571" s="40"/>
      <c r="G571" s="15"/>
      <c r="H571" s="18"/>
    </row>
    <row r="572" spans="1:8" x14ac:dyDescent="0.2">
      <c r="A572" s="42">
        <f>COUNT($A$458:A571)+1</f>
        <v>16</v>
      </c>
      <c r="B572" s="74" t="s">
        <v>400</v>
      </c>
      <c r="C572" s="39"/>
      <c r="D572" s="15"/>
      <c r="E572" s="15"/>
      <c r="F572" s="40"/>
      <c r="G572" s="15"/>
      <c r="H572" s="18"/>
    </row>
    <row r="573" spans="1:8" x14ac:dyDescent="0.2">
      <c r="A573" s="42"/>
      <c r="B573" s="74" t="s">
        <v>401</v>
      </c>
      <c r="C573" s="61"/>
      <c r="D573" s="61"/>
      <c r="E573" s="63"/>
      <c r="F573" s="84"/>
      <c r="G573" s="15"/>
      <c r="H573" s="18"/>
    </row>
    <row r="574" spans="1:8" x14ac:dyDescent="0.2">
      <c r="A574" s="42"/>
      <c r="B574" s="43" t="s">
        <v>165</v>
      </c>
      <c r="C574" s="51">
        <v>1</v>
      </c>
      <c r="D574" s="61"/>
      <c r="E574" s="63"/>
      <c r="F574" s="44">
        <v>0</v>
      </c>
      <c r="G574" s="15"/>
      <c r="H574" s="18">
        <f>+F574*C574</f>
        <v>0</v>
      </c>
    </row>
    <row r="575" spans="1:8" x14ac:dyDescent="0.2">
      <c r="A575" s="42"/>
      <c r="B575" s="73"/>
      <c r="C575" s="39"/>
      <c r="D575" s="61"/>
      <c r="E575" s="63"/>
      <c r="F575" s="40"/>
      <c r="G575" s="15"/>
      <c r="H575" s="18"/>
    </row>
    <row r="576" spans="1:8" x14ac:dyDescent="0.2">
      <c r="A576" s="42">
        <f>COUNT($A$458:A575)+1</f>
        <v>17</v>
      </c>
      <c r="B576" s="74" t="s">
        <v>402</v>
      </c>
      <c r="C576" s="39"/>
      <c r="D576" s="15"/>
      <c r="E576" s="15"/>
      <c r="F576" s="40"/>
      <c r="G576" s="15"/>
      <c r="H576" s="18"/>
    </row>
    <row r="577" spans="1:8" x14ac:dyDescent="0.2">
      <c r="A577" s="42"/>
      <c r="B577" s="74" t="s">
        <v>403</v>
      </c>
      <c r="C577" s="39"/>
      <c r="D577" s="15"/>
      <c r="E577" s="15"/>
      <c r="F577" s="40"/>
      <c r="G577" s="15"/>
      <c r="H577" s="18"/>
    </row>
    <row r="578" spans="1:8" x14ac:dyDescent="0.2">
      <c r="A578" s="42"/>
      <c r="B578" s="43" t="s">
        <v>165</v>
      </c>
      <c r="C578" s="51">
        <v>4</v>
      </c>
      <c r="D578" s="61"/>
      <c r="E578" s="63"/>
      <c r="F578" s="44">
        <v>0</v>
      </c>
      <c r="G578" s="15"/>
      <c r="H578" s="18">
        <f>+F578*C578</f>
        <v>0</v>
      </c>
    </row>
    <row r="579" spans="1:8" x14ac:dyDescent="0.2">
      <c r="A579" s="42"/>
      <c r="B579" s="43"/>
      <c r="C579" s="51"/>
      <c r="D579" s="61"/>
      <c r="E579" s="63"/>
      <c r="F579" s="67"/>
      <c r="G579" s="15"/>
      <c r="H579" s="18"/>
    </row>
    <row r="580" spans="1:8" x14ac:dyDescent="0.2">
      <c r="A580" s="42">
        <f>COUNT($A$458:A579)+1</f>
        <v>18</v>
      </c>
      <c r="B580" s="74" t="s">
        <v>404</v>
      </c>
      <c r="C580" s="51"/>
      <c r="D580" s="61"/>
      <c r="E580" s="63"/>
      <c r="F580" s="67"/>
      <c r="G580" s="15"/>
      <c r="H580" s="18"/>
    </row>
    <row r="581" spans="1:8" x14ac:dyDescent="0.2">
      <c r="A581" s="42"/>
      <c r="B581" s="35" t="s">
        <v>405</v>
      </c>
      <c r="C581" s="51"/>
      <c r="D581" s="61"/>
      <c r="E581" s="63"/>
      <c r="F581" s="67"/>
      <c r="G581" s="15"/>
      <c r="H581" s="18"/>
    </row>
    <row r="582" spans="1:8" x14ac:dyDescent="0.2">
      <c r="A582" s="42"/>
      <c r="B582" s="74" t="s">
        <v>406</v>
      </c>
      <c r="C582" s="61"/>
      <c r="D582" s="61"/>
      <c r="E582" s="63"/>
      <c r="F582" s="84"/>
      <c r="G582" s="15"/>
      <c r="H582" s="18"/>
    </row>
    <row r="583" spans="1:8" ht="14.25" x14ac:dyDescent="0.2">
      <c r="A583" s="42"/>
      <c r="B583" s="87" t="s">
        <v>73</v>
      </c>
      <c r="C583" s="51">
        <v>0.5</v>
      </c>
      <c r="D583" s="15"/>
      <c r="E583" s="15"/>
      <c r="F583" s="44">
        <v>0</v>
      </c>
      <c r="G583" s="15"/>
      <c r="H583" s="18">
        <f>+F583*C583</f>
        <v>0</v>
      </c>
    </row>
    <row r="584" spans="1:8" x14ac:dyDescent="0.2">
      <c r="A584" s="42"/>
      <c r="B584" s="87"/>
      <c r="C584" s="51"/>
      <c r="D584" s="15"/>
      <c r="E584" s="15"/>
      <c r="F584" s="67"/>
      <c r="G584" s="15"/>
      <c r="H584" s="18"/>
    </row>
    <row r="585" spans="1:8" x14ac:dyDescent="0.2">
      <c r="A585" s="42">
        <f>COUNT($A$458:A584)+1</f>
        <v>19</v>
      </c>
      <c r="B585" s="15" t="s">
        <v>407</v>
      </c>
      <c r="C585" s="51"/>
      <c r="D585" s="15"/>
      <c r="E585" s="15"/>
      <c r="F585" s="40"/>
      <c r="G585" s="15"/>
      <c r="H585" s="56"/>
    </row>
    <row r="586" spans="1:8" x14ac:dyDescent="0.2">
      <c r="A586" s="42"/>
      <c r="B586" s="15" t="s">
        <v>408</v>
      </c>
      <c r="C586" s="51"/>
      <c r="D586" s="15"/>
      <c r="E586" s="15"/>
      <c r="F586" s="40"/>
      <c r="G586" s="15"/>
      <c r="H586" s="56"/>
    </row>
    <row r="587" spans="1:8" x14ac:dyDescent="0.2">
      <c r="A587" s="42"/>
      <c r="B587" s="15" t="s">
        <v>409</v>
      </c>
      <c r="C587" s="51"/>
      <c r="D587" s="15"/>
      <c r="E587" s="15"/>
      <c r="F587" s="40"/>
      <c r="G587" s="15"/>
      <c r="H587" s="56"/>
    </row>
    <row r="588" spans="1:8" x14ac:dyDescent="0.2">
      <c r="A588" s="42"/>
      <c r="B588" s="15" t="s">
        <v>410</v>
      </c>
      <c r="C588" s="51"/>
      <c r="D588" s="15"/>
      <c r="E588" s="15"/>
      <c r="F588" s="40"/>
      <c r="G588" s="15"/>
      <c r="H588" s="56"/>
    </row>
    <row r="589" spans="1:8" x14ac:dyDescent="0.2">
      <c r="A589" s="42"/>
      <c r="B589" s="15" t="s">
        <v>411</v>
      </c>
      <c r="C589" s="51"/>
      <c r="D589" s="15"/>
      <c r="E589" s="15"/>
      <c r="F589" s="40"/>
      <c r="G589" s="15"/>
      <c r="H589" s="56"/>
    </row>
    <row r="590" spans="1:8" x14ac:dyDescent="0.2">
      <c r="A590" s="42"/>
      <c r="B590" s="15" t="s">
        <v>412</v>
      </c>
      <c r="C590" s="51"/>
      <c r="D590" s="15"/>
      <c r="E590" s="15"/>
      <c r="F590" s="40"/>
      <c r="G590" s="15"/>
      <c r="H590" s="56"/>
    </row>
    <row r="591" spans="1:8" ht="14.25" x14ac:dyDescent="0.2">
      <c r="A591" s="42"/>
      <c r="B591" s="43" t="s">
        <v>73</v>
      </c>
      <c r="C591" s="51">
        <v>1</v>
      </c>
      <c r="D591" s="15"/>
      <c r="E591" s="15"/>
      <c r="F591" s="44">
        <v>0</v>
      </c>
      <c r="G591" s="15"/>
      <c r="H591" s="56">
        <f>+F591*C591</f>
        <v>0</v>
      </c>
    </row>
    <row r="592" spans="1:8" x14ac:dyDescent="0.2">
      <c r="A592" s="42"/>
      <c r="B592" s="43"/>
      <c r="C592" s="51"/>
      <c r="D592" s="15"/>
      <c r="E592" s="15"/>
      <c r="F592" s="67"/>
      <c r="G592" s="15"/>
      <c r="H592" s="56"/>
    </row>
    <row r="593" spans="1:8" x14ac:dyDescent="0.2">
      <c r="A593" s="42">
        <f>COUNT($A$458:A585)+1</f>
        <v>20</v>
      </c>
      <c r="B593" s="74" t="s">
        <v>413</v>
      </c>
      <c r="C593" s="88"/>
      <c r="D593" s="89"/>
      <c r="E593" s="91"/>
      <c r="F593" s="88"/>
      <c r="G593" s="15"/>
      <c r="H593" s="18"/>
    </row>
    <row r="594" spans="1:8" x14ac:dyDescent="0.2">
      <c r="A594" s="42"/>
      <c r="B594" s="74" t="s">
        <v>414</v>
      </c>
      <c r="C594" s="88"/>
      <c r="D594" s="89"/>
      <c r="E594" s="90"/>
      <c r="F594" s="88"/>
      <c r="G594" s="15"/>
      <c r="H594" s="18"/>
    </row>
    <row r="595" spans="1:8" x14ac:dyDescent="0.2">
      <c r="A595" s="42"/>
      <c r="B595" s="74" t="s">
        <v>415</v>
      </c>
      <c r="C595" s="88"/>
      <c r="D595" s="89"/>
      <c r="E595" s="90"/>
      <c r="F595" s="88"/>
      <c r="G595" s="15"/>
      <c r="H595" s="18"/>
    </row>
    <row r="596" spans="1:8" x14ac:dyDescent="0.2">
      <c r="A596" s="42"/>
      <c r="B596" s="74" t="s">
        <v>416</v>
      </c>
      <c r="C596" s="39"/>
      <c r="D596" s="15"/>
      <c r="E596" s="15"/>
      <c r="F596" s="40"/>
      <c r="G596" s="15"/>
      <c r="H596" s="18"/>
    </row>
    <row r="597" spans="1:8" x14ac:dyDescent="0.2">
      <c r="A597" s="42"/>
      <c r="B597" s="43" t="s">
        <v>96</v>
      </c>
      <c r="C597" s="52">
        <v>0.02</v>
      </c>
      <c r="D597" s="53"/>
      <c r="E597" s="53"/>
      <c r="F597" s="40"/>
      <c r="G597" s="53"/>
      <c r="H597" s="18">
        <f>C597*(SUM(H470:H596))</f>
        <v>0</v>
      </c>
    </row>
    <row r="598" spans="1:8" x14ac:dyDescent="0.2">
      <c r="A598" s="42"/>
      <c r="B598" s="53"/>
      <c r="C598" s="39"/>
      <c r="D598" s="15"/>
      <c r="E598" s="15"/>
      <c r="F598" s="40"/>
      <c r="G598" s="15"/>
      <c r="H598" s="18"/>
    </row>
    <row r="599" spans="1:8" x14ac:dyDescent="0.2">
      <c r="A599" s="42">
        <f>COUNT($A$458:A593)+1</f>
        <v>21</v>
      </c>
      <c r="B599" s="21" t="s">
        <v>94</v>
      </c>
      <c r="C599" s="15"/>
      <c r="D599" s="53"/>
      <c r="E599" s="53"/>
      <c r="F599" s="40"/>
      <c r="G599" s="53"/>
      <c r="H599" s="18"/>
    </row>
    <row r="600" spans="1:8" x14ac:dyDescent="0.2">
      <c r="A600" s="42"/>
      <c r="B600" s="21" t="s">
        <v>95</v>
      </c>
      <c r="C600" s="15"/>
      <c r="D600" s="53"/>
      <c r="E600" s="53"/>
      <c r="F600" s="40"/>
      <c r="G600" s="53"/>
      <c r="H600" s="18"/>
    </row>
    <row r="601" spans="1:8" x14ac:dyDescent="0.2">
      <c r="A601" s="15"/>
      <c r="B601" s="43" t="s">
        <v>96</v>
      </c>
      <c r="C601" s="52">
        <v>0.1</v>
      </c>
      <c r="D601" s="53"/>
      <c r="E601" s="53"/>
      <c r="F601" s="40"/>
      <c r="G601" s="53"/>
      <c r="H601" s="18">
        <f>C601*(SUM(H470:H596))</f>
        <v>0</v>
      </c>
    </row>
    <row r="602" spans="1:8" x14ac:dyDescent="0.2">
      <c r="A602" s="15"/>
      <c r="B602" s="21"/>
      <c r="C602" s="372"/>
      <c r="D602" s="21"/>
      <c r="E602" s="21"/>
      <c r="F602" s="21"/>
      <c r="G602" s="21"/>
      <c r="H602" s="54"/>
    </row>
    <row r="603" spans="1:8" ht="16.5" thickBot="1" x14ac:dyDescent="0.3">
      <c r="A603" s="15"/>
      <c r="B603" s="355" t="s">
        <v>6</v>
      </c>
      <c r="C603" s="370"/>
      <c r="D603" s="370"/>
      <c r="E603" s="370"/>
      <c r="F603" s="371"/>
      <c r="G603" s="370"/>
      <c r="H603" s="356">
        <f>+SUM(H470:H601)</f>
        <v>0</v>
      </c>
    </row>
    <row r="604" spans="1:8" ht="13.5" thickTop="1" x14ac:dyDescent="0.2">
      <c r="A604" s="15"/>
      <c r="B604" s="15"/>
      <c r="C604" s="15"/>
      <c r="D604" s="15"/>
      <c r="E604" s="15"/>
      <c r="F604" s="40"/>
      <c r="G604" s="15"/>
      <c r="H604" s="18"/>
    </row>
    <row r="605" spans="1:8" ht="15.75" x14ac:dyDescent="0.25">
      <c r="A605" s="15"/>
      <c r="B605" s="24" t="s">
        <v>417</v>
      </c>
      <c r="C605" s="15"/>
      <c r="D605" s="15"/>
      <c r="E605" s="15"/>
      <c r="F605" s="40"/>
      <c r="G605" s="15"/>
      <c r="H605" s="18"/>
    </row>
    <row r="606" spans="1:8" x14ac:dyDescent="0.2">
      <c r="A606" s="15"/>
      <c r="B606" s="15"/>
      <c r="C606" s="15"/>
      <c r="D606" s="15"/>
      <c r="E606" s="15"/>
      <c r="F606" s="40"/>
      <c r="G606" s="15"/>
      <c r="H606" s="18"/>
    </row>
    <row r="607" spans="1:8" x14ac:dyDescent="0.2">
      <c r="A607" s="42">
        <f>COUNT(A606+1)</f>
        <v>1</v>
      </c>
      <c r="B607" s="15" t="s">
        <v>418</v>
      </c>
      <c r="C607" s="15"/>
      <c r="D607" s="15"/>
      <c r="E607" s="15"/>
      <c r="F607" s="40"/>
      <c r="G607" s="15"/>
      <c r="H607" s="18"/>
    </row>
    <row r="608" spans="1:8" x14ac:dyDescent="0.2">
      <c r="A608" s="42"/>
      <c r="B608" s="35" t="s">
        <v>419</v>
      </c>
      <c r="C608" s="15"/>
      <c r="D608" s="15"/>
      <c r="E608" s="15"/>
      <c r="F608" s="40"/>
      <c r="G608" s="15"/>
      <c r="H608" s="18"/>
    </row>
    <row r="609" spans="1:8" x14ac:dyDescent="0.2">
      <c r="A609" s="42"/>
      <c r="B609" s="35" t="s">
        <v>420</v>
      </c>
      <c r="C609" s="15"/>
      <c r="D609" s="15"/>
      <c r="E609" s="15"/>
      <c r="F609" s="40"/>
      <c r="G609" s="15"/>
      <c r="H609" s="18"/>
    </row>
    <row r="610" spans="1:8" ht="14.25" x14ac:dyDescent="0.2">
      <c r="A610" s="42"/>
      <c r="B610" s="43" t="s">
        <v>83</v>
      </c>
      <c r="C610" s="51">
        <v>16</v>
      </c>
      <c r="D610" s="15"/>
      <c r="E610" s="15"/>
      <c r="F610" s="44">
        <v>0</v>
      </c>
      <c r="G610" s="15"/>
      <c r="H610" s="18">
        <f>+F610*C610</f>
        <v>0</v>
      </c>
    </row>
    <row r="611" spans="1:8" x14ac:dyDescent="0.2">
      <c r="A611" s="42"/>
      <c r="B611" s="15"/>
      <c r="C611" s="15"/>
      <c r="D611" s="15"/>
      <c r="E611" s="15"/>
      <c r="F611" s="40"/>
      <c r="G611" s="15"/>
      <c r="H611" s="18"/>
    </row>
    <row r="612" spans="1:8" x14ac:dyDescent="0.2">
      <c r="A612" s="42">
        <f>COUNT($A605:A$609)+1</f>
        <v>2</v>
      </c>
      <c r="B612" s="15" t="s">
        <v>421</v>
      </c>
      <c r="C612" s="15"/>
      <c r="D612" s="15"/>
      <c r="E612" s="15"/>
      <c r="F612" s="40"/>
      <c r="G612" s="15"/>
      <c r="H612" s="18"/>
    </row>
    <row r="613" spans="1:8" x14ac:dyDescent="0.2">
      <c r="A613" s="42"/>
      <c r="B613" s="35" t="s">
        <v>422</v>
      </c>
      <c r="C613" s="15"/>
      <c r="D613" s="15"/>
      <c r="E613" s="15"/>
      <c r="F613" s="40"/>
      <c r="G613" s="15"/>
      <c r="H613" s="18"/>
    </row>
    <row r="614" spans="1:8" x14ac:dyDescent="0.2">
      <c r="A614" s="42"/>
      <c r="B614" s="35" t="s">
        <v>423</v>
      </c>
      <c r="C614" s="15"/>
      <c r="D614" s="15"/>
      <c r="E614" s="15"/>
      <c r="F614" s="40"/>
      <c r="G614" s="15"/>
      <c r="H614" s="18"/>
    </row>
    <row r="615" spans="1:8" x14ac:dyDescent="0.2">
      <c r="A615" s="42"/>
      <c r="B615" s="35" t="s">
        <v>424</v>
      </c>
      <c r="C615" s="15"/>
      <c r="D615" s="15"/>
      <c r="E615" s="15"/>
      <c r="F615" s="40"/>
      <c r="G615" s="15"/>
      <c r="H615" s="18"/>
    </row>
    <row r="616" spans="1:8" x14ac:dyDescent="0.2">
      <c r="A616" s="42"/>
      <c r="B616" s="35" t="s">
        <v>425</v>
      </c>
      <c r="C616" s="15"/>
      <c r="D616" s="15"/>
      <c r="E616" s="15"/>
      <c r="F616" s="40"/>
      <c r="G616" s="15"/>
      <c r="H616" s="18"/>
    </row>
    <row r="617" spans="1:8" x14ac:dyDescent="0.2">
      <c r="A617" s="42"/>
      <c r="B617" s="35" t="s">
        <v>426</v>
      </c>
      <c r="C617" s="15"/>
      <c r="D617" s="15"/>
      <c r="E617" s="15"/>
      <c r="F617" s="40"/>
      <c r="G617" s="15"/>
      <c r="H617" s="18"/>
    </row>
    <row r="618" spans="1:8" ht="14.25" x14ac:dyDescent="0.2">
      <c r="A618" s="42"/>
      <c r="B618" s="43" t="s">
        <v>80</v>
      </c>
      <c r="C618" s="51">
        <v>8</v>
      </c>
      <c r="D618" s="15"/>
      <c r="E618" s="15"/>
      <c r="F618" s="44">
        <v>0</v>
      </c>
      <c r="G618" s="15"/>
      <c r="H618" s="18">
        <f>+F618*C618</f>
        <v>0</v>
      </c>
    </row>
    <row r="619" spans="1:8" x14ac:dyDescent="0.2">
      <c r="A619" s="42"/>
      <c r="B619" s="15"/>
      <c r="C619" s="15"/>
      <c r="D619" s="15"/>
      <c r="E619" s="15"/>
      <c r="F619" s="40"/>
      <c r="G619" s="15"/>
      <c r="H619" s="18"/>
    </row>
    <row r="620" spans="1:8" x14ac:dyDescent="0.2">
      <c r="A620" s="42">
        <f>COUNT($A$607:A613)+1</f>
        <v>3</v>
      </c>
      <c r="B620" s="15" t="s">
        <v>427</v>
      </c>
      <c r="C620" s="15"/>
      <c r="D620" s="15"/>
      <c r="E620" s="15"/>
      <c r="F620" s="40"/>
      <c r="G620" s="15"/>
      <c r="H620" s="18"/>
    </row>
    <row r="621" spans="1:8" x14ac:dyDescent="0.2">
      <c r="A621" s="42"/>
      <c r="B621" s="15" t="s">
        <v>428</v>
      </c>
      <c r="C621" s="15"/>
      <c r="D621" s="15"/>
      <c r="E621" s="15"/>
      <c r="F621" s="40"/>
      <c r="G621" s="15"/>
      <c r="H621" s="18"/>
    </row>
    <row r="622" spans="1:8" x14ac:dyDescent="0.2">
      <c r="A622" s="42"/>
      <c r="B622" s="15" t="s">
        <v>429</v>
      </c>
      <c r="C622" s="15"/>
      <c r="D622" s="15"/>
      <c r="E622" s="15"/>
      <c r="F622" s="40"/>
      <c r="G622" s="15"/>
      <c r="H622" s="18"/>
    </row>
    <row r="623" spans="1:8" x14ac:dyDescent="0.2">
      <c r="A623" s="42"/>
      <c r="B623" s="15" t="s">
        <v>430</v>
      </c>
      <c r="C623" s="15"/>
      <c r="D623" s="15"/>
      <c r="E623" s="15"/>
      <c r="F623" s="40"/>
      <c r="G623" s="15"/>
      <c r="H623" s="18"/>
    </row>
    <row r="624" spans="1:8" ht="14.25" x14ac:dyDescent="0.2">
      <c r="A624" s="42"/>
      <c r="B624" s="43" t="s">
        <v>83</v>
      </c>
      <c r="C624" s="51">
        <v>2</v>
      </c>
      <c r="D624" s="15"/>
      <c r="E624" s="15"/>
      <c r="F624" s="44">
        <v>0</v>
      </c>
      <c r="G624" s="15"/>
      <c r="H624" s="18">
        <f>+F624*C624</f>
        <v>0</v>
      </c>
    </row>
    <row r="625" spans="1:8" x14ac:dyDescent="0.2">
      <c r="A625" s="42"/>
      <c r="B625" s="15"/>
      <c r="C625" s="15"/>
      <c r="D625" s="15"/>
      <c r="E625" s="15"/>
      <c r="F625" s="40"/>
      <c r="G625" s="15"/>
      <c r="H625" s="18"/>
    </row>
    <row r="626" spans="1:8" x14ac:dyDescent="0.2">
      <c r="A626" s="42">
        <f>COUNT($A$607:A621)+1</f>
        <v>4</v>
      </c>
      <c r="B626" s="15" t="s">
        <v>81</v>
      </c>
      <c r="C626" s="88"/>
      <c r="D626" s="89"/>
      <c r="E626" s="90"/>
      <c r="F626" s="90"/>
      <c r="G626" s="15"/>
      <c r="H626" s="18"/>
    </row>
    <row r="627" spans="1:8" x14ac:dyDescent="0.2">
      <c r="A627" s="42"/>
      <c r="B627" s="35" t="s">
        <v>431</v>
      </c>
      <c r="C627" s="88"/>
      <c r="D627" s="89"/>
      <c r="E627" s="90"/>
      <c r="F627" s="88"/>
      <c r="G627" s="15"/>
      <c r="H627" s="18"/>
    </row>
    <row r="628" spans="1:8" x14ac:dyDescent="0.2">
      <c r="A628" s="42"/>
      <c r="B628" s="35" t="s">
        <v>432</v>
      </c>
      <c r="C628" s="88"/>
      <c r="D628" s="89"/>
      <c r="E628" s="90"/>
      <c r="F628" s="88"/>
      <c r="G628" s="15"/>
      <c r="H628" s="18"/>
    </row>
    <row r="629" spans="1:8" x14ac:dyDescent="0.2">
      <c r="A629" s="42"/>
      <c r="B629" s="35" t="s">
        <v>433</v>
      </c>
      <c r="C629" s="88"/>
      <c r="D629" s="89"/>
      <c r="E629" s="90"/>
      <c r="F629" s="88"/>
      <c r="G629" s="15"/>
      <c r="H629" s="18"/>
    </row>
    <row r="630" spans="1:8" ht="14.25" x14ac:dyDescent="0.2">
      <c r="A630" s="42"/>
      <c r="B630" s="43" t="s">
        <v>83</v>
      </c>
      <c r="C630" s="51">
        <v>3</v>
      </c>
      <c r="D630" s="15"/>
      <c r="E630" s="15"/>
      <c r="F630" s="44">
        <v>0</v>
      </c>
      <c r="G630" s="15"/>
      <c r="H630" s="18">
        <f>+F630*C630</f>
        <v>0</v>
      </c>
    </row>
    <row r="631" spans="1:8" x14ac:dyDescent="0.2">
      <c r="A631" s="42"/>
      <c r="B631" s="15"/>
      <c r="C631" s="15"/>
      <c r="D631" s="15"/>
      <c r="E631" s="15"/>
      <c r="F631" s="40"/>
      <c r="G631" s="15"/>
      <c r="H631" s="18"/>
    </row>
    <row r="632" spans="1:8" x14ac:dyDescent="0.2">
      <c r="A632" s="42">
        <f>COUNT($A$606:A627)+1</f>
        <v>5</v>
      </c>
      <c r="B632" s="15" t="s">
        <v>434</v>
      </c>
      <c r="C632" s="81"/>
      <c r="D632" s="82"/>
      <c r="E632" s="83"/>
      <c r="F632" s="83"/>
      <c r="G632" s="15"/>
      <c r="H632" s="18"/>
    </row>
    <row r="633" spans="1:8" x14ac:dyDescent="0.2">
      <c r="A633" s="42"/>
      <c r="B633" s="35" t="s">
        <v>435</v>
      </c>
      <c r="C633" s="81"/>
      <c r="D633" s="82"/>
      <c r="E633" s="83"/>
      <c r="F633" s="83"/>
      <c r="G633" s="15"/>
      <c r="H633" s="18"/>
    </row>
    <row r="634" spans="1:8" x14ac:dyDescent="0.2">
      <c r="A634" s="42"/>
      <c r="B634" s="35" t="s">
        <v>436</v>
      </c>
      <c r="C634" s="15"/>
      <c r="D634" s="15"/>
      <c r="E634" s="15"/>
      <c r="F634" s="40"/>
      <c r="G634" s="15"/>
      <c r="H634" s="18"/>
    </row>
    <row r="635" spans="1:8" x14ac:dyDescent="0.2">
      <c r="A635" s="42"/>
      <c r="B635" s="15"/>
      <c r="C635" s="15" t="s">
        <v>376</v>
      </c>
      <c r="D635" s="15"/>
      <c r="E635" s="15"/>
      <c r="F635" s="40"/>
      <c r="G635" s="15"/>
      <c r="H635" s="18"/>
    </row>
    <row r="636" spans="1:8" ht="14.25" x14ac:dyDescent="0.2">
      <c r="A636" s="42"/>
      <c r="B636" s="87" t="s">
        <v>73</v>
      </c>
      <c r="C636" s="51">
        <v>28</v>
      </c>
      <c r="D636" s="15"/>
      <c r="E636" s="15"/>
      <c r="F636" s="44">
        <v>0</v>
      </c>
      <c r="G636" s="15"/>
      <c r="H636" s="18">
        <f>+F636*C636</f>
        <v>0</v>
      </c>
    </row>
    <row r="637" spans="1:8" x14ac:dyDescent="0.2">
      <c r="A637" s="42"/>
      <c r="B637" s="15"/>
      <c r="C637" s="15" t="s">
        <v>377</v>
      </c>
      <c r="D637" s="15"/>
      <c r="E637" s="15"/>
      <c r="F637" s="40"/>
      <c r="G637" s="15"/>
      <c r="H637" s="18"/>
    </row>
    <row r="638" spans="1:8" ht="14.25" x14ac:dyDescent="0.2">
      <c r="A638" s="42"/>
      <c r="B638" s="87" t="s">
        <v>73</v>
      </c>
      <c r="C638" s="51">
        <v>7</v>
      </c>
      <c r="D638" s="15"/>
      <c r="E638" s="15"/>
      <c r="F638" s="44">
        <v>0</v>
      </c>
      <c r="G638" s="15"/>
      <c r="H638" s="18">
        <f>+F638*C638</f>
        <v>0</v>
      </c>
    </row>
    <row r="639" spans="1:8" x14ac:dyDescent="0.2">
      <c r="A639" s="42"/>
    </row>
    <row r="640" spans="1:8" x14ac:dyDescent="0.2">
      <c r="A640" s="42">
        <f>COUNT($A$607:A637)+1</f>
        <v>6</v>
      </c>
      <c r="B640" s="15" t="s">
        <v>378</v>
      </c>
      <c r="C640" s="15"/>
      <c r="D640" s="15"/>
      <c r="E640" s="15"/>
      <c r="F640" s="40"/>
      <c r="G640" s="15"/>
      <c r="H640" s="18"/>
    </row>
    <row r="641" spans="1:8" x14ac:dyDescent="0.2">
      <c r="A641" s="42"/>
      <c r="B641" s="15" t="s">
        <v>379</v>
      </c>
      <c r="C641" s="15"/>
      <c r="D641" s="15"/>
      <c r="E641" s="15"/>
      <c r="F641" s="40"/>
      <c r="G641" s="15"/>
      <c r="H641" s="18"/>
    </row>
    <row r="642" spans="1:8" ht="14.25" x14ac:dyDescent="0.2">
      <c r="A642" s="42"/>
      <c r="B642" s="43" t="s">
        <v>80</v>
      </c>
      <c r="C642" s="51">
        <v>14</v>
      </c>
      <c r="D642" s="15"/>
      <c r="E642" s="15"/>
      <c r="F642" s="44">
        <v>0</v>
      </c>
      <c r="G642" s="15"/>
      <c r="H642" s="18">
        <f>+C642*F642</f>
        <v>0</v>
      </c>
    </row>
    <row r="643" spans="1:8" x14ac:dyDescent="0.2">
      <c r="A643" s="42"/>
      <c r="B643" s="15"/>
      <c r="C643" s="15"/>
      <c r="D643" s="15"/>
      <c r="E643" s="15"/>
      <c r="F643" s="40"/>
      <c r="G643" s="15"/>
      <c r="H643" s="18"/>
    </row>
    <row r="644" spans="1:8" x14ac:dyDescent="0.2">
      <c r="A644" s="42">
        <f>COUNT($A$607:A641)+1</f>
        <v>7</v>
      </c>
      <c r="B644" s="15" t="s">
        <v>380</v>
      </c>
      <c r="C644" s="15"/>
      <c r="D644" s="15"/>
      <c r="E644" s="15"/>
      <c r="F644" s="40"/>
      <c r="G644" s="15"/>
      <c r="H644" s="18"/>
    </row>
    <row r="645" spans="1:8" x14ac:dyDescent="0.2">
      <c r="A645" s="42"/>
      <c r="B645" s="15" t="s">
        <v>381</v>
      </c>
      <c r="C645" s="15"/>
      <c r="D645" s="15"/>
      <c r="E645" s="15"/>
      <c r="F645" s="40"/>
      <c r="G645" s="15"/>
      <c r="H645" s="18"/>
    </row>
    <row r="646" spans="1:8" x14ac:dyDescent="0.2">
      <c r="A646" s="42"/>
      <c r="B646" s="15" t="s">
        <v>382</v>
      </c>
      <c r="C646" s="15"/>
      <c r="D646" s="15"/>
      <c r="E646" s="15"/>
      <c r="F646" s="40"/>
      <c r="G646" s="15"/>
      <c r="H646" s="18"/>
    </row>
    <row r="647" spans="1:8" x14ac:dyDescent="0.2">
      <c r="A647" s="42"/>
      <c r="B647" s="15" t="s">
        <v>79</v>
      </c>
      <c r="C647" s="15"/>
      <c r="D647" s="15"/>
      <c r="E647" s="15"/>
      <c r="F647" s="40"/>
      <c r="G647" s="15"/>
      <c r="H647" s="18"/>
    </row>
    <row r="648" spans="1:8" ht="14.25" x14ac:dyDescent="0.2">
      <c r="A648" s="42"/>
      <c r="B648" s="87" t="s">
        <v>73</v>
      </c>
      <c r="C648" s="51">
        <v>10</v>
      </c>
      <c r="D648" s="15"/>
      <c r="E648" s="15"/>
      <c r="F648" s="44">
        <v>0</v>
      </c>
      <c r="G648" s="15"/>
      <c r="H648" s="18">
        <f>+F648*C648</f>
        <v>0</v>
      </c>
    </row>
    <row r="649" spans="1:8" x14ac:dyDescent="0.2">
      <c r="A649" s="42"/>
      <c r="B649" s="15"/>
      <c r="C649" s="15"/>
      <c r="D649" s="15"/>
      <c r="E649" s="15"/>
      <c r="F649" s="40"/>
      <c r="G649" s="15"/>
      <c r="H649" s="18"/>
    </row>
    <row r="650" spans="1:8" x14ac:dyDescent="0.2">
      <c r="A650" s="42">
        <f>COUNT($A$606:A646)+1</f>
        <v>8</v>
      </c>
      <c r="B650" s="15" t="s">
        <v>437</v>
      </c>
      <c r="C650" s="15"/>
      <c r="D650" s="15"/>
      <c r="E650" s="15"/>
      <c r="F650" s="40"/>
      <c r="G650" s="15"/>
      <c r="H650" s="18"/>
    </row>
    <row r="651" spans="1:8" x14ac:dyDescent="0.2">
      <c r="A651" s="42"/>
      <c r="B651" s="35" t="s">
        <v>438</v>
      </c>
      <c r="C651" s="15"/>
      <c r="D651" s="15"/>
      <c r="E651" s="15"/>
      <c r="F651" s="40"/>
      <c r="G651" s="15"/>
      <c r="H651" s="18"/>
    </row>
    <row r="652" spans="1:8" x14ac:dyDescent="0.2">
      <c r="A652" s="42"/>
      <c r="B652" s="35" t="s">
        <v>439</v>
      </c>
      <c r="C652" s="15"/>
      <c r="D652" s="15"/>
      <c r="E652" s="15"/>
      <c r="F652" s="40"/>
      <c r="G652" s="15"/>
      <c r="H652" s="18"/>
    </row>
    <row r="653" spans="1:8" x14ac:dyDescent="0.2">
      <c r="A653" s="42"/>
      <c r="B653" s="35" t="s">
        <v>440</v>
      </c>
      <c r="C653" s="15"/>
      <c r="D653" s="15"/>
      <c r="E653" s="15"/>
      <c r="F653" s="40"/>
      <c r="G653" s="15"/>
      <c r="H653" s="18"/>
    </row>
    <row r="654" spans="1:8" ht="14.25" x14ac:dyDescent="0.2">
      <c r="A654" s="42"/>
      <c r="B654" s="87" t="s">
        <v>73</v>
      </c>
      <c r="C654" s="51">
        <v>7</v>
      </c>
      <c r="D654" s="15"/>
      <c r="E654" s="15"/>
      <c r="F654" s="44">
        <v>0</v>
      </c>
      <c r="G654" s="15"/>
      <c r="H654" s="18">
        <f>+F654*C654</f>
        <v>0</v>
      </c>
    </row>
    <row r="655" spans="1:8" x14ac:dyDescent="0.2">
      <c r="A655" s="42"/>
      <c r="B655" s="15"/>
      <c r="C655" s="15"/>
      <c r="D655" s="15"/>
      <c r="E655" s="15"/>
      <c r="F655" s="40"/>
      <c r="G655" s="15"/>
      <c r="H655" s="18"/>
    </row>
    <row r="656" spans="1:8" x14ac:dyDescent="0.2">
      <c r="A656" s="42">
        <f>COUNT($A$606:A652)+1</f>
        <v>9</v>
      </c>
      <c r="B656" s="15" t="s">
        <v>441</v>
      </c>
      <c r="C656" s="15"/>
      <c r="D656" s="15"/>
      <c r="E656" s="15"/>
      <c r="F656" s="40"/>
      <c r="G656" s="15"/>
      <c r="H656" s="18"/>
    </row>
    <row r="657" spans="1:8" x14ac:dyDescent="0.2">
      <c r="A657" s="42"/>
      <c r="B657" s="35" t="s">
        <v>442</v>
      </c>
      <c r="C657" s="15"/>
      <c r="D657" s="15"/>
      <c r="E657" s="15"/>
      <c r="F657" s="40"/>
      <c r="G657" s="15"/>
      <c r="H657" s="18"/>
    </row>
    <row r="658" spans="1:8" x14ac:dyDescent="0.2">
      <c r="A658" s="42"/>
      <c r="B658" s="35" t="s">
        <v>443</v>
      </c>
      <c r="C658" s="15"/>
      <c r="D658" s="15"/>
      <c r="E658" s="15"/>
      <c r="F658" s="40"/>
      <c r="G658" s="15"/>
      <c r="H658" s="18"/>
    </row>
    <row r="659" spans="1:8" x14ac:dyDescent="0.2">
      <c r="A659" s="42"/>
      <c r="B659" s="35" t="s">
        <v>444</v>
      </c>
      <c r="C659" s="15"/>
      <c r="D659" s="15"/>
      <c r="E659" s="15"/>
      <c r="F659" s="40"/>
      <c r="G659" s="15"/>
      <c r="H659" s="18"/>
    </row>
    <row r="660" spans="1:8" ht="14.25" x14ac:dyDescent="0.2">
      <c r="A660" s="42"/>
      <c r="B660" s="87" t="s">
        <v>73</v>
      </c>
      <c r="C660" s="51">
        <v>28</v>
      </c>
      <c r="D660" s="15"/>
      <c r="E660" s="15"/>
      <c r="F660" s="44">
        <v>0</v>
      </c>
      <c r="G660" s="15"/>
      <c r="H660" s="18">
        <f>+F660*C660</f>
        <v>0</v>
      </c>
    </row>
    <row r="661" spans="1:8" x14ac:dyDescent="0.2">
      <c r="A661" s="42"/>
      <c r="B661" s="15"/>
      <c r="C661" s="15"/>
      <c r="D661" s="15"/>
      <c r="E661" s="15"/>
      <c r="F661" s="40"/>
      <c r="G661" s="15"/>
      <c r="H661" s="18"/>
    </row>
    <row r="662" spans="1:8" x14ac:dyDescent="0.2">
      <c r="A662" s="42">
        <f>COUNT($A$606:A656)+1</f>
        <v>10</v>
      </c>
      <c r="B662" s="15" t="s">
        <v>445</v>
      </c>
      <c r="C662" s="15"/>
      <c r="D662" s="15"/>
      <c r="E662" s="15"/>
      <c r="F662" s="40"/>
      <c r="G662" s="15"/>
      <c r="H662" s="18"/>
    </row>
    <row r="663" spans="1:8" x14ac:dyDescent="0.2">
      <c r="A663" s="42"/>
      <c r="B663" s="15" t="s">
        <v>446</v>
      </c>
      <c r="C663" s="15"/>
      <c r="D663" s="15"/>
      <c r="E663" s="15"/>
      <c r="F663" s="40"/>
      <c r="G663" s="15"/>
      <c r="H663" s="18"/>
    </row>
    <row r="664" spans="1:8" x14ac:dyDescent="0.2">
      <c r="A664" s="42"/>
      <c r="B664" s="15" t="s">
        <v>447</v>
      </c>
      <c r="C664" s="15"/>
      <c r="D664" s="15"/>
      <c r="E664" s="15"/>
      <c r="F664" s="40"/>
      <c r="G664" s="15"/>
      <c r="H664" s="18"/>
    </row>
    <row r="665" spans="1:8" ht="14.25" x14ac:dyDescent="0.2">
      <c r="A665" s="42"/>
      <c r="B665" s="43" t="s">
        <v>83</v>
      </c>
      <c r="C665" s="51">
        <v>16</v>
      </c>
      <c r="D665" s="15"/>
      <c r="E665" s="15"/>
      <c r="F665" s="44">
        <v>0</v>
      </c>
      <c r="G665" s="15"/>
      <c r="H665" s="18">
        <f>+F665*C665</f>
        <v>0</v>
      </c>
    </row>
    <row r="666" spans="1:8" x14ac:dyDescent="0.2">
      <c r="A666" s="42"/>
      <c r="B666" s="15"/>
      <c r="C666" s="15"/>
      <c r="D666" s="15"/>
      <c r="E666" s="15"/>
      <c r="F666" s="40"/>
      <c r="G666" s="15"/>
      <c r="H666" s="18"/>
    </row>
    <row r="667" spans="1:8" x14ac:dyDescent="0.2">
      <c r="A667" s="42"/>
      <c r="B667" s="15"/>
      <c r="C667" s="15"/>
      <c r="D667" s="15"/>
      <c r="E667" s="15"/>
      <c r="F667" s="40"/>
      <c r="G667" s="15"/>
      <c r="H667" s="18"/>
    </row>
    <row r="668" spans="1:8" x14ac:dyDescent="0.2">
      <c r="A668" s="42">
        <f>COUNT($A$609:A667)+1</f>
        <v>10</v>
      </c>
      <c r="B668" s="92" t="s">
        <v>448</v>
      </c>
      <c r="C668" s="88"/>
      <c r="D668" s="89"/>
      <c r="E668" s="90"/>
      <c r="F668" s="88"/>
      <c r="G668" s="15"/>
      <c r="H668" s="18"/>
    </row>
    <row r="669" spans="1:8" x14ac:dyDescent="0.2">
      <c r="A669" s="42"/>
      <c r="B669" s="93" t="s">
        <v>449</v>
      </c>
      <c r="C669" s="88"/>
      <c r="D669" s="89"/>
      <c r="E669" s="90"/>
      <c r="F669" s="88"/>
      <c r="G669" s="15"/>
      <c r="H669" s="18"/>
    </row>
    <row r="670" spans="1:8" x14ac:dyDescent="0.2">
      <c r="A670" s="42"/>
      <c r="B670" s="93" t="s">
        <v>450</v>
      </c>
      <c r="C670" s="88"/>
      <c r="D670" s="89"/>
      <c r="E670" s="90"/>
      <c r="F670" s="88"/>
      <c r="G670" s="15"/>
      <c r="H670" s="18"/>
    </row>
    <row r="671" spans="1:8" x14ac:dyDescent="0.2">
      <c r="A671" s="42"/>
      <c r="B671" s="87" t="s">
        <v>0</v>
      </c>
      <c r="C671" s="51">
        <v>8</v>
      </c>
      <c r="D671" s="15"/>
      <c r="E671" s="15"/>
      <c r="F671" s="44">
        <v>0</v>
      </c>
      <c r="G671" s="15"/>
      <c r="H671" s="18">
        <f>+F671*C671</f>
        <v>0</v>
      </c>
    </row>
    <row r="672" spans="1:8" x14ac:dyDescent="0.2">
      <c r="A672" s="42"/>
      <c r="B672" s="66"/>
      <c r="C672" s="88"/>
      <c r="D672" s="89"/>
      <c r="E672" s="90"/>
      <c r="F672" s="90"/>
      <c r="G672" s="15"/>
      <c r="H672" s="18"/>
    </row>
    <row r="673" spans="1:8" x14ac:dyDescent="0.2">
      <c r="A673" s="42">
        <f>COUNT($A$609:A672)+1</f>
        <v>11</v>
      </c>
      <c r="B673" s="92" t="s">
        <v>451</v>
      </c>
      <c r="C673" s="88"/>
      <c r="D673" s="89"/>
      <c r="E673" s="90"/>
      <c r="F673" s="90"/>
      <c r="G673" s="15"/>
      <c r="H673" s="18"/>
    </row>
    <row r="674" spans="1:8" x14ac:dyDescent="0.2">
      <c r="A674" s="42"/>
      <c r="B674" s="92" t="s">
        <v>452</v>
      </c>
      <c r="C674" s="88"/>
      <c r="D674" s="89"/>
      <c r="E674" s="90"/>
      <c r="F674" s="88"/>
      <c r="G674" s="15"/>
      <c r="H674" s="18"/>
    </row>
    <row r="675" spans="1:8" x14ac:dyDescent="0.2">
      <c r="A675" s="42"/>
      <c r="B675" s="87" t="s">
        <v>0</v>
      </c>
      <c r="C675" s="51">
        <v>8</v>
      </c>
      <c r="D675" s="15"/>
      <c r="E675" s="15"/>
      <c r="F675" s="44">
        <v>0</v>
      </c>
      <c r="G675" s="15"/>
      <c r="H675" s="18">
        <f>+F675*C675</f>
        <v>0</v>
      </c>
    </row>
    <row r="676" spans="1:8" x14ac:dyDescent="0.2">
      <c r="A676" s="42"/>
      <c r="B676" s="15"/>
      <c r="C676" s="15"/>
      <c r="D676" s="15"/>
      <c r="E676" s="15"/>
      <c r="F676" s="40"/>
      <c r="G676" s="15"/>
      <c r="H676" s="18"/>
    </row>
    <row r="677" spans="1:8" x14ac:dyDescent="0.2">
      <c r="A677" s="42">
        <f>COUNT($A$609:A676)+1</f>
        <v>12</v>
      </c>
      <c r="B677" s="92" t="s">
        <v>453</v>
      </c>
      <c r="C677" s="15"/>
      <c r="D677" s="15"/>
      <c r="E677" s="15"/>
      <c r="F677" s="40"/>
      <c r="G677" s="15"/>
      <c r="H677" s="18"/>
    </row>
    <row r="678" spans="1:8" x14ac:dyDescent="0.2">
      <c r="A678" s="42"/>
      <c r="B678" s="93" t="s">
        <v>454</v>
      </c>
      <c r="C678" s="15"/>
      <c r="D678" s="15"/>
      <c r="E678" s="15"/>
      <c r="F678" s="40"/>
      <c r="G678" s="15"/>
      <c r="H678" s="18"/>
    </row>
    <row r="679" spans="1:8" ht="38.25" x14ac:dyDescent="0.2">
      <c r="A679" s="42"/>
      <c r="B679" s="94" t="s">
        <v>455</v>
      </c>
      <c r="C679" s="15"/>
      <c r="D679" s="15"/>
      <c r="E679" s="15"/>
      <c r="F679" s="40"/>
      <c r="G679" s="15"/>
      <c r="H679" s="18"/>
    </row>
    <row r="680" spans="1:8" x14ac:dyDescent="0.2">
      <c r="A680" s="42"/>
      <c r="B680" s="35" t="s">
        <v>456</v>
      </c>
      <c r="C680" s="95">
        <v>0.05</v>
      </c>
      <c r="D680" s="15"/>
      <c r="E680" s="15"/>
      <c r="F680" s="40"/>
      <c r="G680" s="15"/>
      <c r="H680" s="18">
        <f>C680*(SUM(H610:H679))</f>
        <v>0</v>
      </c>
    </row>
    <row r="681" spans="1:8" x14ac:dyDescent="0.2">
      <c r="A681" s="42"/>
      <c r="B681" s="15"/>
      <c r="C681" s="15"/>
      <c r="D681" s="15"/>
      <c r="E681" s="15"/>
      <c r="F681" s="40"/>
      <c r="G681" s="15"/>
      <c r="H681" s="18"/>
    </row>
    <row r="682" spans="1:8" x14ac:dyDescent="0.2">
      <c r="A682" s="42"/>
      <c r="B682" s="15"/>
      <c r="C682" s="15"/>
      <c r="D682" s="15"/>
      <c r="E682" s="15"/>
      <c r="F682" s="40"/>
      <c r="G682" s="15"/>
      <c r="H682" s="18"/>
    </row>
    <row r="683" spans="1:8" x14ac:dyDescent="0.2">
      <c r="A683" s="42">
        <f>COUNT($A$609:A682)+1</f>
        <v>13</v>
      </c>
      <c r="B683" s="15" t="s">
        <v>93</v>
      </c>
      <c r="C683" s="15"/>
      <c r="D683" s="15"/>
      <c r="E683" s="15"/>
      <c r="F683" s="40"/>
      <c r="G683" s="15"/>
      <c r="H683" s="18"/>
    </row>
    <row r="684" spans="1:8" x14ac:dyDescent="0.2">
      <c r="A684" s="42"/>
      <c r="B684" s="15" t="s">
        <v>94</v>
      </c>
      <c r="C684" s="15"/>
      <c r="D684" s="15"/>
      <c r="E684" s="15"/>
      <c r="F684" s="40"/>
      <c r="G684" s="15"/>
      <c r="H684" s="18"/>
    </row>
    <row r="685" spans="1:8" x14ac:dyDescent="0.2">
      <c r="A685" s="42"/>
      <c r="B685" s="15" t="s">
        <v>95</v>
      </c>
      <c r="C685" s="15"/>
      <c r="D685" s="15"/>
      <c r="E685" s="15"/>
      <c r="F685" s="40"/>
      <c r="G685" s="15"/>
      <c r="H685" s="18"/>
    </row>
    <row r="686" spans="1:8" x14ac:dyDescent="0.2">
      <c r="A686" s="15"/>
      <c r="B686" s="43" t="s">
        <v>96</v>
      </c>
      <c r="C686" s="52">
        <v>0.1</v>
      </c>
      <c r="D686" s="53"/>
      <c r="E686" s="53"/>
      <c r="F686" s="40"/>
      <c r="G686" s="53"/>
      <c r="H686" s="18">
        <f>C686*(SUM(H610:H679))</f>
        <v>0</v>
      </c>
    </row>
    <row r="687" spans="1:8" x14ac:dyDescent="0.2">
      <c r="A687" s="15"/>
      <c r="B687" s="21"/>
      <c r="C687" s="372"/>
      <c r="D687" s="21"/>
      <c r="E687" s="21"/>
      <c r="F687" s="21"/>
      <c r="G687" s="21"/>
      <c r="H687" s="54"/>
    </row>
    <row r="688" spans="1:8" ht="16.5" thickBot="1" x14ac:dyDescent="0.3">
      <c r="A688" s="15"/>
      <c r="B688" s="355" t="s">
        <v>6</v>
      </c>
      <c r="C688" s="370"/>
      <c r="D688" s="370"/>
      <c r="E688" s="370"/>
      <c r="F688" s="371"/>
      <c r="G688" s="370"/>
      <c r="H688" s="356">
        <f>+SUM(H610:H687)</f>
        <v>0</v>
      </c>
    </row>
    <row r="689" ht="13.5" thickTop="1" x14ac:dyDescent="0.2"/>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rowBreaks count="13" manualBreakCount="13">
    <brk id="47" max="16383" man="1"/>
    <brk id="94" max="16383" man="1"/>
    <brk id="141" max="16383" man="1"/>
    <brk id="188" max="16383" man="1"/>
    <brk id="236" max="16383" man="1"/>
    <brk id="287" max="16383" man="1"/>
    <brk id="339" max="16383" man="1"/>
    <brk id="388" max="16383" man="1"/>
    <brk id="442" max="16383" man="1"/>
    <brk id="496" max="16383" man="1"/>
    <brk id="545" max="16383" man="1"/>
    <brk id="597" max="16383" man="1"/>
    <brk id="6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4"/>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810</v>
      </c>
      <c r="B3" s="103" t="s">
        <v>770</v>
      </c>
      <c r="C3" s="318"/>
      <c r="D3" s="319"/>
      <c r="E3" s="320"/>
      <c r="F3" s="321"/>
    </row>
    <row r="4" spans="1:7" s="322" customFormat="1" ht="15.75" x14ac:dyDescent="0.25">
      <c r="A4" s="317"/>
      <c r="B4" s="103" t="s">
        <v>768</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5</v>
      </c>
      <c r="D9" s="331" t="s">
        <v>83</v>
      </c>
      <c r="E9" s="247"/>
      <c r="F9" s="164">
        <f>C9*E9</f>
        <v>0</v>
      </c>
    </row>
    <row r="10" spans="1:7" x14ac:dyDescent="0.2">
      <c r="A10" s="162"/>
      <c r="B10" s="332"/>
      <c r="C10" s="330"/>
      <c r="D10" s="331"/>
      <c r="E10" s="164"/>
      <c r="F10" s="164"/>
    </row>
    <row r="11" spans="1:7" x14ac:dyDescent="0.2">
      <c r="A11" s="162">
        <f>COUNT($A$7:A10)+1</f>
        <v>2</v>
      </c>
      <c r="B11" s="329" t="s">
        <v>740</v>
      </c>
      <c r="C11" s="330"/>
      <c r="D11" s="331"/>
      <c r="E11" s="164"/>
      <c r="F11" s="330"/>
    </row>
    <row r="12" spans="1:7" ht="39" customHeight="1" x14ac:dyDescent="0.2">
      <c r="B12" s="248" t="s">
        <v>739</v>
      </c>
      <c r="C12" s="330"/>
      <c r="D12" s="331"/>
      <c r="E12" s="164"/>
      <c r="F12" s="330"/>
    </row>
    <row r="13" spans="1:7" ht="14.25" x14ac:dyDescent="0.2">
      <c r="B13" s="332"/>
      <c r="C13" s="330">
        <v>15</v>
      </c>
      <c r="D13" s="331" t="s">
        <v>80</v>
      </c>
      <c r="E13" s="247"/>
      <c r="F13" s="164">
        <f>C13*E13</f>
        <v>0</v>
      </c>
    </row>
    <row r="14" spans="1:7" x14ac:dyDescent="0.2">
      <c r="B14" s="332"/>
      <c r="C14" s="330"/>
      <c r="D14" s="331"/>
      <c r="E14" s="164"/>
      <c r="F14" s="330"/>
    </row>
    <row r="15" spans="1:7" x14ac:dyDescent="0.2">
      <c r="A15" s="162">
        <f>COUNT($A$7:A14)+1</f>
        <v>3</v>
      </c>
      <c r="B15" s="334" t="s">
        <v>353</v>
      </c>
      <c r="C15" s="335"/>
      <c r="D15" s="336"/>
      <c r="E15" s="337"/>
      <c r="F15" s="335"/>
    </row>
    <row r="16" spans="1:7" ht="89.25" x14ac:dyDescent="0.2">
      <c r="B16" s="248" t="s">
        <v>728</v>
      </c>
      <c r="C16" s="335"/>
      <c r="D16" s="336"/>
      <c r="E16" s="337"/>
      <c r="F16" s="335"/>
    </row>
    <row r="17" spans="1:6" x14ac:dyDescent="0.2">
      <c r="B17" s="334" t="s">
        <v>731</v>
      </c>
      <c r="C17" s="335"/>
      <c r="D17" s="336"/>
      <c r="E17" s="337"/>
      <c r="F17" s="335"/>
    </row>
    <row r="18" spans="1:6" ht="25.5" x14ac:dyDescent="0.2">
      <c r="B18" s="257" t="s">
        <v>730</v>
      </c>
      <c r="C18" s="256">
        <v>15</v>
      </c>
      <c r="D18" s="255" t="s">
        <v>80</v>
      </c>
      <c r="E18" s="249"/>
      <c r="F18" s="342">
        <f>C18*E18</f>
        <v>0</v>
      </c>
    </row>
    <row r="19" spans="1:6" ht="25.5" x14ac:dyDescent="0.2">
      <c r="B19" s="257" t="s">
        <v>725</v>
      </c>
      <c r="C19" s="256">
        <v>15</v>
      </c>
      <c r="D19" s="255" t="s">
        <v>80</v>
      </c>
      <c r="E19" s="249"/>
      <c r="F19" s="342">
        <f>C19*E19</f>
        <v>0</v>
      </c>
    </row>
    <row r="20" spans="1:6" x14ac:dyDescent="0.2">
      <c r="B20" s="257"/>
      <c r="C20" s="335"/>
      <c r="D20" s="336"/>
      <c r="E20" s="337"/>
      <c r="F20" s="335"/>
    </row>
    <row r="21" spans="1:6" x14ac:dyDescent="0.2">
      <c r="A21" s="162">
        <f>COUNT($A$7:A20)+1</f>
        <v>4</v>
      </c>
      <c r="B21" s="329" t="s">
        <v>81</v>
      </c>
      <c r="C21" s="330"/>
      <c r="D21" s="331"/>
      <c r="E21" s="164"/>
      <c r="F21" s="164"/>
    </row>
    <row r="22" spans="1:6" ht="63.75" x14ac:dyDescent="0.2">
      <c r="B22" s="248" t="s">
        <v>722</v>
      </c>
      <c r="C22" s="330"/>
      <c r="D22" s="331"/>
      <c r="E22" s="164"/>
      <c r="F22" s="330"/>
    </row>
    <row r="23" spans="1:6" ht="14.25" x14ac:dyDescent="0.2">
      <c r="B23" s="332"/>
      <c r="C23" s="330">
        <v>2</v>
      </c>
      <c r="D23" s="331" t="s">
        <v>83</v>
      </c>
      <c r="E23" s="247"/>
      <c r="F23" s="164">
        <f>C23*E23</f>
        <v>0</v>
      </c>
    </row>
    <row r="24" spans="1:6" x14ac:dyDescent="0.2">
      <c r="B24" s="332"/>
      <c r="C24" s="330"/>
      <c r="D24" s="331"/>
      <c r="E24" s="164"/>
      <c r="F24" s="164"/>
    </row>
    <row r="25" spans="1:6" x14ac:dyDescent="0.2">
      <c r="A25" s="162">
        <f>COUNT($A$7:A24)+1</f>
        <v>5</v>
      </c>
      <c r="B25" s="329" t="s">
        <v>378</v>
      </c>
      <c r="C25" s="330"/>
      <c r="D25" s="331"/>
      <c r="E25" s="164"/>
      <c r="F25" s="164"/>
    </row>
    <row r="26" spans="1:6" ht="26.25" customHeight="1" x14ac:dyDescent="0.2">
      <c r="B26" s="248" t="s">
        <v>379</v>
      </c>
      <c r="C26" s="330"/>
      <c r="D26" s="331"/>
      <c r="E26" s="164"/>
      <c r="F26" s="330"/>
    </row>
    <row r="27" spans="1:6" ht="14.25" x14ac:dyDescent="0.2">
      <c r="B27" s="332"/>
      <c r="C27" s="330">
        <v>5</v>
      </c>
      <c r="D27" s="331" t="s">
        <v>80</v>
      </c>
      <c r="E27" s="247"/>
      <c r="F27" s="164">
        <f>C27*E27</f>
        <v>0</v>
      </c>
    </row>
    <row r="28" spans="1:6" x14ac:dyDescent="0.2">
      <c r="B28" s="332"/>
      <c r="C28" s="330"/>
      <c r="D28" s="331"/>
      <c r="E28" s="164"/>
      <c r="F28" s="164"/>
    </row>
    <row r="29" spans="1:6" x14ac:dyDescent="0.2">
      <c r="A29" s="162">
        <f>COUNT($A$7:A28)+1</f>
        <v>6</v>
      </c>
      <c r="B29" s="344" t="s">
        <v>715</v>
      </c>
      <c r="C29" s="335"/>
      <c r="D29" s="336"/>
      <c r="E29" s="337"/>
      <c r="F29" s="335"/>
    </row>
    <row r="30" spans="1:6" ht="38.25" x14ac:dyDescent="0.2">
      <c r="B30" s="248" t="s">
        <v>714</v>
      </c>
      <c r="C30" s="335"/>
      <c r="D30" s="336"/>
      <c r="E30" s="337"/>
      <c r="F30" s="335"/>
    </row>
    <row r="31" spans="1:6" ht="14.25" x14ac:dyDescent="0.2">
      <c r="B31" s="257" t="s">
        <v>713</v>
      </c>
      <c r="C31" s="335">
        <v>8</v>
      </c>
      <c r="D31" s="336" t="s">
        <v>73</v>
      </c>
      <c r="E31" s="251"/>
      <c r="F31" s="337">
        <f>C31*E31</f>
        <v>0</v>
      </c>
    </row>
    <row r="32" spans="1:6" ht="14.25" x14ac:dyDescent="0.2">
      <c r="B32" s="257" t="s">
        <v>712</v>
      </c>
      <c r="C32" s="335">
        <v>2</v>
      </c>
      <c r="D32" s="336" t="s">
        <v>73</v>
      </c>
      <c r="E32" s="251"/>
      <c r="F32" s="337">
        <f>C32*E32</f>
        <v>0</v>
      </c>
    </row>
    <row r="33" spans="1:6" x14ac:dyDescent="0.2">
      <c r="B33" s="257"/>
      <c r="C33" s="335"/>
      <c r="D33" s="336"/>
      <c r="E33" s="337"/>
      <c r="F33" s="337"/>
    </row>
    <row r="34" spans="1:6" x14ac:dyDescent="0.2">
      <c r="A34" s="162">
        <f>COUNT($A$7:A33)+1</f>
        <v>7</v>
      </c>
      <c r="B34" s="329" t="s">
        <v>437</v>
      </c>
      <c r="C34" s="335"/>
      <c r="D34" s="336"/>
      <c r="E34" s="337"/>
      <c r="F34" s="337"/>
    </row>
    <row r="35" spans="1:6" ht="76.5" x14ac:dyDescent="0.2">
      <c r="B35" s="248" t="s">
        <v>711</v>
      </c>
      <c r="C35" s="335"/>
      <c r="D35" s="336"/>
      <c r="E35" s="337"/>
      <c r="F35" s="337"/>
    </row>
    <row r="36" spans="1:6" ht="14.25" x14ac:dyDescent="0.2">
      <c r="B36" s="257"/>
      <c r="C36" s="335">
        <v>2</v>
      </c>
      <c r="D36" s="331" t="s">
        <v>73</v>
      </c>
      <c r="E36" s="247"/>
      <c r="F36" s="164">
        <f>C36*E36</f>
        <v>0</v>
      </c>
    </row>
    <row r="37" spans="1:6" x14ac:dyDescent="0.2">
      <c r="B37" s="248"/>
      <c r="C37" s="335"/>
      <c r="D37" s="331"/>
      <c r="E37" s="164"/>
      <c r="F37" s="164"/>
    </row>
    <row r="38" spans="1:6" x14ac:dyDescent="0.2">
      <c r="A38" s="162">
        <f>COUNT($A$7:A37)+1</f>
        <v>8</v>
      </c>
      <c r="B38" s="329" t="s">
        <v>441</v>
      </c>
      <c r="C38" s="335"/>
      <c r="D38" s="336"/>
      <c r="E38" s="337"/>
      <c r="F38" s="337"/>
    </row>
    <row r="39" spans="1:6" ht="63.75" x14ac:dyDescent="0.2">
      <c r="B39" s="248" t="s">
        <v>710</v>
      </c>
      <c r="C39" s="335"/>
      <c r="D39" s="336"/>
      <c r="E39" s="337"/>
      <c r="F39" s="337"/>
    </row>
    <row r="40" spans="1:6" ht="14.25" x14ac:dyDescent="0.2">
      <c r="B40" s="257"/>
      <c r="C40" s="335">
        <v>1</v>
      </c>
      <c r="D40" s="331" t="s">
        <v>73</v>
      </c>
      <c r="E40" s="247"/>
      <c r="F40" s="164">
        <f>C40*E40</f>
        <v>0</v>
      </c>
    </row>
    <row r="41" spans="1:6" x14ac:dyDescent="0.2">
      <c r="B41" s="257"/>
      <c r="C41" s="335"/>
      <c r="D41" s="336"/>
      <c r="E41" s="337"/>
      <c r="F41" s="337"/>
    </row>
    <row r="42" spans="1:6" x14ac:dyDescent="0.2">
      <c r="A42" s="162">
        <f>COUNT($A$7:A41)+1</f>
        <v>9</v>
      </c>
      <c r="B42" s="329" t="s">
        <v>709</v>
      </c>
      <c r="C42" s="330"/>
      <c r="D42" s="331"/>
      <c r="E42" s="164"/>
      <c r="F42" s="164"/>
    </row>
    <row r="43" spans="1:6" ht="76.5" x14ac:dyDescent="0.2">
      <c r="B43" s="248" t="s">
        <v>708</v>
      </c>
      <c r="C43" s="330"/>
      <c r="D43" s="331"/>
      <c r="E43" s="164"/>
      <c r="F43" s="164"/>
    </row>
    <row r="44" spans="1:6" ht="14.25" x14ac:dyDescent="0.2">
      <c r="B44" s="332"/>
      <c r="C44" s="330">
        <v>3</v>
      </c>
      <c r="D44" s="331" t="s">
        <v>73</v>
      </c>
      <c r="E44" s="247"/>
      <c r="F44" s="164">
        <f>C44*E44</f>
        <v>0</v>
      </c>
    </row>
    <row r="45" spans="1:6" x14ac:dyDescent="0.2">
      <c r="B45" s="257"/>
      <c r="C45" s="335"/>
      <c r="D45" s="336"/>
      <c r="E45" s="337"/>
      <c r="F45" s="337"/>
    </row>
    <row r="46" spans="1:6" x14ac:dyDescent="0.2">
      <c r="A46" s="162">
        <f>COUNT($A$7:A45)+1</f>
        <v>10</v>
      </c>
      <c r="B46" s="329" t="s">
        <v>707</v>
      </c>
      <c r="C46" s="330"/>
      <c r="D46" s="331"/>
      <c r="E46" s="164"/>
      <c r="F46" s="330"/>
    </row>
    <row r="47" spans="1:6" ht="63.75" x14ac:dyDescent="0.2">
      <c r="B47" s="248" t="s">
        <v>706</v>
      </c>
      <c r="C47" s="330"/>
      <c r="D47" s="331"/>
      <c r="E47" s="164"/>
      <c r="F47" s="330"/>
    </row>
    <row r="48" spans="1:6" ht="14.25" x14ac:dyDescent="0.2">
      <c r="B48" s="332"/>
      <c r="C48" s="330">
        <v>3</v>
      </c>
      <c r="D48" s="331" t="s">
        <v>73</v>
      </c>
      <c r="E48" s="247"/>
      <c r="F48" s="164">
        <f>C48*E48</f>
        <v>0</v>
      </c>
    </row>
    <row r="49" spans="1:6" x14ac:dyDescent="0.2">
      <c r="B49" s="332"/>
      <c r="C49" s="330"/>
      <c r="D49" s="331"/>
      <c r="E49" s="164"/>
      <c r="F49" s="164"/>
    </row>
    <row r="50" spans="1:6" x14ac:dyDescent="0.2">
      <c r="A50" s="162">
        <f>COUNT($A$7:A49)+1</f>
        <v>11</v>
      </c>
      <c r="B50" s="329" t="s">
        <v>380</v>
      </c>
      <c r="C50" s="330"/>
      <c r="D50" s="331"/>
      <c r="E50" s="164"/>
      <c r="F50" s="164"/>
    </row>
    <row r="51" spans="1:6" ht="38.25" x14ac:dyDescent="0.2">
      <c r="B51" s="248" t="s">
        <v>705</v>
      </c>
      <c r="C51" s="330"/>
      <c r="D51" s="331"/>
      <c r="E51" s="164"/>
      <c r="F51" s="330"/>
    </row>
    <row r="52" spans="1:6" ht="14.25" x14ac:dyDescent="0.2">
      <c r="B52" s="332"/>
      <c r="C52" s="330">
        <v>7</v>
      </c>
      <c r="D52" s="331" t="s">
        <v>73</v>
      </c>
      <c r="E52" s="247"/>
      <c r="F52" s="164">
        <f>C52*E52</f>
        <v>0</v>
      </c>
    </row>
    <row r="53" spans="1:6" x14ac:dyDescent="0.2">
      <c r="B53" s="332"/>
      <c r="C53" s="330"/>
      <c r="D53" s="331"/>
      <c r="E53" s="164"/>
      <c r="F53" s="164"/>
    </row>
    <row r="54" spans="1:6" x14ac:dyDescent="0.2">
      <c r="A54" s="162">
        <f>COUNT($A$7:A53)+1</f>
        <v>12</v>
      </c>
      <c r="B54" s="329" t="s">
        <v>445</v>
      </c>
      <c r="C54" s="330"/>
      <c r="D54" s="331"/>
      <c r="E54" s="164"/>
      <c r="F54" s="164"/>
    </row>
    <row r="55" spans="1:6" ht="38.25" x14ac:dyDescent="0.2">
      <c r="B55" s="248" t="s">
        <v>704</v>
      </c>
      <c r="C55" s="330"/>
      <c r="D55" s="331"/>
      <c r="E55" s="164"/>
      <c r="F55" s="330"/>
    </row>
    <row r="56" spans="1:6" ht="14.25" x14ac:dyDescent="0.2">
      <c r="B56" s="332"/>
      <c r="C56" s="330">
        <v>5</v>
      </c>
      <c r="D56" s="331" t="s">
        <v>83</v>
      </c>
      <c r="E56" s="247"/>
      <c r="F56" s="164">
        <f>C56*E56</f>
        <v>0</v>
      </c>
    </row>
    <row r="57" spans="1:6" x14ac:dyDescent="0.2">
      <c r="B57" s="332"/>
      <c r="C57" s="330"/>
      <c r="D57" s="331"/>
      <c r="E57" s="164"/>
      <c r="F57" s="164"/>
    </row>
    <row r="58" spans="1:6" x14ac:dyDescent="0.2">
      <c r="B58" s="332"/>
      <c r="C58" s="330"/>
      <c r="D58" s="331"/>
      <c r="E58" s="164"/>
      <c r="F58" s="164"/>
    </row>
    <row r="59" spans="1:6" x14ac:dyDescent="0.2">
      <c r="B59" s="332"/>
      <c r="C59" s="330"/>
      <c r="D59" s="331"/>
      <c r="E59" s="164"/>
      <c r="F59" s="164"/>
    </row>
    <row r="60" spans="1:6" x14ac:dyDescent="0.2">
      <c r="B60" s="332"/>
      <c r="C60" s="330"/>
      <c r="D60" s="331"/>
      <c r="E60" s="164"/>
      <c r="F60" s="164"/>
    </row>
    <row r="61" spans="1:6" x14ac:dyDescent="0.2">
      <c r="B61" s="332"/>
      <c r="C61" s="330"/>
      <c r="D61" s="331"/>
      <c r="E61" s="164"/>
      <c r="F61" s="164"/>
    </row>
    <row r="62" spans="1:6" x14ac:dyDescent="0.2">
      <c r="A62" s="162">
        <f>COUNT($A$7:A57)+1</f>
        <v>13</v>
      </c>
      <c r="B62" s="329" t="s">
        <v>448</v>
      </c>
      <c r="C62" s="330"/>
      <c r="D62" s="331"/>
      <c r="E62" s="164"/>
      <c r="F62" s="330"/>
    </row>
    <row r="63" spans="1:6" ht="38.25" x14ac:dyDescent="0.2">
      <c r="B63" s="248" t="s">
        <v>703</v>
      </c>
      <c r="C63" s="330"/>
      <c r="D63" s="331"/>
      <c r="E63" s="164"/>
      <c r="F63" s="330"/>
    </row>
    <row r="64" spans="1:6" x14ac:dyDescent="0.2">
      <c r="B64" s="332"/>
      <c r="C64" s="330">
        <v>1</v>
      </c>
      <c r="D64" s="331" t="s">
        <v>0</v>
      </c>
      <c r="E64" s="247"/>
      <c r="F64" s="164">
        <f>C64*E64</f>
        <v>0</v>
      </c>
    </row>
    <row r="65" spans="1:6" x14ac:dyDescent="0.2">
      <c r="B65" s="332"/>
      <c r="C65" s="330"/>
      <c r="D65" s="331"/>
      <c r="E65" s="164"/>
      <c r="F65" s="164"/>
    </row>
    <row r="66" spans="1:6" x14ac:dyDescent="0.2">
      <c r="A66" s="162">
        <f>COUNT($A$7:A65)+1</f>
        <v>14</v>
      </c>
      <c r="B66" s="329" t="s">
        <v>451</v>
      </c>
      <c r="C66" s="330"/>
      <c r="D66" s="331"/>
      <c r="E66" s="164"/>
      <c r="F66" s="164"/>
    </row>
    <row r="67" spans="1:6" ht="25.5" x14ac:dyDescent="0.2">
      <c r="B67" s="248" t="s">
        <v>452</v>
      </c>
      <c r="C67" s="330"/>
      <c r="D67" s="331"/>
      <c r="E67" s="164"/>
      <c r="F67" s="330"/>
    </row>
    <row r="68" spans="1:6" x14ac:dyDescent="0.2">
      <c r="B68" s="332"/>
      <c r="C68" s="330">
        <v>1</v>
      </c>
      <c r="D68" s="331" t="s">
        <v>0</v>
      </c>
      <c r="E68" s="247"/>
      <c r="F68" s="164">
        <f>C68*E68</f>
        <v>0</v>
      </c>
    </row>
    <row r="69" spans="1:6" x14ac:dyDescent="0.2">
      <c r="B69" s="332"/>
      <c r="C69" s="330"/>
      <c r="D69" s="331"/>
      <c r="E69" s="164"/>
      <c r="F69" s="164"/>
    </row>
    <row r="70" spans="1:6" x14ac:dyDescent="0.2">
      <c r="A70" s="162">
        <f>COUNT($A$7:A69)+1</f>
        <v>15</v>
      </c>
      <c r="B70" s="329" t="s">
        <v>93</v>
      </c>
      <c r="C70" s="330"/>
      <c r="D70" s="331"/>
      <c r="E70" s="330"/>
      <c r="F70" s="330"/>
    </row>
    <row r="71" spans="1:6" ht="38.25" x14ac:dyDescent="0.2">
      <c r="A71" s="119"/>
      <c r="B71" s="248" t="s">
        <v>683</v>
      </c>
      <c r="C71" s="348"/>
      <c r="D71" s="349">
        <v>0.1</v>
      </c>
      <c r="E71" s="330"/>
      <c r="F71" s="164">
        <f>SUM(F9:F70)*D71</f>
        <v>0</v>
      </c>
    </row>
    <row r="72" spans="1:6" x14ac:dyDescent="0.2">
      <c r="A72" s="350"/>
      <c r="C72" s="330"/>
      <c r="D72" s="331"/>
      <c r="E72" s="346"/>
      <c r="F72" s="330"/>
    </row>
    <row r="73" spans="1:6" ht="14.25" customHeight="1" thickBot="1" x14ac:dyDescent="0.3">
      <c r="A73" s="305"/>
      <c r="B73" s="306" t="s">
        <v>825</v>
      </c>
      <c r="C73" s="307"/>
      <c r="D73" s="308"/>
      <c r="E73" s="309"/>
      <c r="F73" s="309">
        <f>SUM(F9:F72)</f>
        <v>0</v>
      </c>
    </row>
    <row r="74" spans="1:6" ht="13.5" thickTop="1" x14ac:dyDescent="0.2">
      <c r="A74" s="121"/>
      <c r="C74" s="351"/>
      <c r="D74" s="352"/>
      <c r="E74" s="122"/>
      <c r="F74"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94"/>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811</v>
      </c>
      <c r="B3" s="103" t="s">
        <v>782</v>
      </c>
      <c r="C3" s="318"/>
      <c r="D3" s="319"/>
      <c r="E3" s="320"/>
      <c r="F3" s="321"/>
    </row>
    <row r="4" spans="1:7" s="322" customFormat="1" ht="15.75" x14ac:dyDescent="0.25">
      <c r="A4" s="317"/>
      <c r="B4" s="103" t="s">
        <v>768</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605</v>
      </c>
      <c r="D9" s="331" t="s">
        <v>83</v>
      </c>
      <c r="E9" s="247"/>
      <c r="F9" s="164">
        <f>C9*E9</f>
        <v>0</v>
      </c>
    </row>
    <row r="10" spans="1:7" x14ac:dyDescent="0.2">
      <c r="A10" s="162"/>
      <c r="B10" s="332"/>
      <c r="C10" s="330"/>
      <c r="D10" s="331"/>
      <c r="E10" s="164"/>
      <c r="F10" s="164"/>
    </row>
    <row r="11" spans="1:7" x14ac:dyDescent="0.2">
      <c r="A11" s="162">
        <f>COUNT($A$7:A10)+1</f>
        <v>2</v>
      </c>
      <c r="B11" s="329" t="s">
        <v>762</v>
      </c>
      <c r="C11" s="330"/>
      <c r="D11" s="331"/>
      <c r="E11" s="164"/>
      <c r="F11" s="330"/>
    </row>
    <row r="12" spans="1:7" ht="51" customHeight="1" x14ac:dyDescent="0.2">
      <c r="A12" s="162"/>
      <c r="B12" s="248" t="s">
        <v>761</v>
      </c>
      <c r="C12" s="330"/>
      <c r="D12" s="331"/>
      <c r="E12" s="164"/>
      <c r="F12" s="330"/>
    </row>
    <row r="13" spans="1:7" ht="14.25" x14ac:dyDescent="0.2">
      <c r="A13" s="162"/>
      <c r="B13" s="332"/>
      <c r="C13" s="330">
        <v>5</v>
      </c>
      <c r="D13" s="331" t="s">
        <v>83</v>
      </c>
      <c r="E13" s="247"/>
      <c r="F13" s="164">
        <f>C13*E13</f>
        <v>0</v>
      </c>
    </row>
    <row r="14" spans="1:7" x14ac:dyDescent="0.2">
      <c r="A14" s="162"/>
      <c r="B14" s="332"/>
      <c r="C14" s="330"/>
      <c r="D14" s="331"/>
      <c r="E14" s="164"/>
      <c r="F14" s="330"/>
    </row>
    <row r="15" spans="1:7" x14ac:dyDescent="0.2">
      <c r="A15" s="162">
        <f>COUNT($A$7:A14)+1</f>
        <v>3</v>
      </c>
      <c r="B15" s="329" t="s">
        <v>781</v>
      </c>
      <c r="C15" s="330"/>
      <c r="D15" s="331"/>
      <c r="E15" s="164"/>
      <c r="F15" s="330"/>
    </row>
    <row r="16" spans="1:7" ht="89.25" x14ac:dyDescent="0.2">
      <c r="A16" s="162"/>
      <c r="B16" s="248" t="s">
        <v>780</v>
      </c>
      <c r="C16" s="330"/>
      <c r="D16" s="331"/>
      <c r="E16" s="164"/>
      <c r="F16" s="330"/>
    </row>
    <row r="17" spans="1:6" x14ac:dyDescent="0.2">
      <c r="A17" s="162"/>
      <c r="B17" s="332"/>
      <c r="C17" s="330">
        <v>1</v>
      </c>
      <c r="D17" s="331" t="s">
        <v>0</v>
      </c>
      <c r="E17" s="247"/>
      <c r="F17" s="164">
        <f>C17*E17</f>
        <v>0</v>
      </c>
    </row>
    <row r="18" spans="1:6" x14ac:dyDescent="0.2">
      <c r="A18" s="162"/>
      <c r="B18" s="332"/>
      <c r="C18" s="330"/>
      <c r="D18" s="331"/>
      <c r="E18" s="164"/>
      <c r="F18" s="330"/>
    </row>
    <row r="19" spans="1:6" ht="25.5" x14ac:dyDescent="0.2">
      <c r="A19" s="162">
        <f>COUNT($A$7:A18)+1</f>
        <v>4</v>
      </c>
      <c r="B19" s="250" t="s">
        <v>760</v>
      </c>
      <c r="C19" s="256"/>
      <c r="D19" s="255"/>
      <c r="E19" s="338"/>
      <c r="F19" s="330"/>
    </row>
    <row r="20" spans="1:6" ht="76.5" x14ac:dyDescent="0.2">
      <c r="A20" s="162"/>
      <c r="B20" s="248" t="s">
        <v>759</v>
      </c>
      <c r="C20" s="256"/>
      <c r="D20" s="255"/>
      <c r="E20" s="338"/>
      <c r="F20" s="330"/>
    </row>
    <row r="21" spans="1:6" ht="14.25" x14ac:dyDescent="0.2">
      <c r="A21" s="162"/>
      <c r="B21" s="332"/>
      <c r="C21" s="256"/>
      <c r="D21" s="255" t="s">
        <v>80</v>
      </c>
      <c r="E21" s="249"/>
      <c r="F21" s="164">
        <f>+C21*E21</f>
        <v>0</v>
      </c>
    </row>
    <row r="22" spans="1:6" x14ac:dyDescent="0.2">
      <c r="A22" s="162"/>
      <c r="B22" s="332"/>
      <c r="C22" s="330"/>
      <c r="D22" s="331"/>
      <c r="E22" s="164"/>
      <c r="F22" s="330"/>
    </row>
    <row r="23" spans="1:6" ht="27" customHeight="1" x14ac:dyDescent="0.2">
      <c r="A23" s="162">
        <f>COUNT($A$7:A22)+1</f>
        <v>5</v>
      </c>
      <c r="B23" s="250" t="s">
        <v>779</v>
      </c>
      <c r="C23" s="330"/>
      <c r="D23" s="331"/>
      <c r="E23" s="164"/>
      <c r="F23" s="330"/>
    </row>
    <row r="24" spans="1:6" ht="63.75" x14ac:dyDescent="0.2">
      <c r="A24" s="162"/>
      <c r="B24" s="248" t="s">
        <v>778</v>
      </c>
      <c r="C24" s="330"/>
      <c r="D24" s="331"/>
      <c r="E24" s="164"/>
      <c r="F24" s="330"/>
    </row>
    <row r="25" spans="1:6" ht="14.25" x14ac:dyDescent="0.2">
      <c r="A25" s="162"/>
      <c r="B25" s="332"/>
      <c r="C25" s="330">
        <v>50</v>
      </c>
      <c r="D25" s="255" t="s">
        <v>80</v>
      </c>
      <c r="E25" s="249"/>
      <c r="F25" s="164">
        <f>+C25*E25</f>
        <v>0</v>
      </c>
    </row>
    <row r="26" spans="1:6" x14ac:dyDescent="0.2">
      <c r="A26" s="162"/>
      <c r="B26" s="332"/>
      <c r="C26" s="330"/>
      <c r="D26" s="331"/>
      <c r="E26" s="164"/>
      <c r="F26" s="330"/>
    </row>
    <row r="27" spans="1:6" x14ac:dyDescent="0.2">
      <c r="A27" s="162"/>
      <c r="B27" s="332"/>
      <c r="C27" s="330"/>
      <c r="D27" s="331"/>
      <c r="E27" s="164"/>
      <c r="F27" s="330"/>
    </row>
    <row r="28" spans="1:6" x14ac:dyDescent="0.2">
      <c r="A28" s="162"/>
      <c r="B28" s="332"/>
      <c r="C28" s="330"/>
      <c r="D28" s="331"/>
      <c r="E28" s="164"/>
      <c r="F28" s="330"/>
    </row>
    <row r="29" spans="1:6" x14ac:dyDescent="0.2">
      <c r="A29" s="162"/>
      <c r="B29" s="332"/>
      <c r="C29" s="330"/>
      <c r="D29" s="331"/>
      <c r="E29" s="164"/>
      <c r="F29" s="330"/>
    </row>
    <row r="30" spans="1:6" x14ac:dyDescent="0.2">
      <c r="A30" s="162"/>
      <c r="B30" s="332"/>
      <c r="C30" s="330"/>
      <c r="D30" s="331"/>
      <c r="E30" s="164"/>
      <c r="F30" s="330"/>
    </row>
    <row r="31" spans="1:6" x14ac:dyDescent="0.2">
      <c r="A31" s="162">
        <f>COUNT($A$7:A26)+1</f>
        <v>6</v>
      </c>
      <c r="B31" s="250" t="s">
        <v>758</v>
      </c>
      <c r="C31" s="330"/>
      <c r="D31" s="331"/>
      <c r="E31" s="164"/>
      <c r="F31" s="330"/>
    </row>
    <row r="32" spans="1:6" ht="27" customHeight="1" x14ac:dyDescent="0.2">
      <c r="A32" s="162"/>
      <c r="B32" s="248" t="s">
        <v>757</v>
      </c>
      <c r="C32" s="330"/>
      <c r="D32" s="331"/>
      <c r="E32" s="164"/>
      <c r="F32" s="330"/>
    </row>
    <row r="33" spans="1:6" x14ac:dyDescent="0.2">
      <c r="A33" s="162"/>
      <c r="B33" s="332"/>
      <c r="C33" s="330">
        <v>50</v>
      </c>
      <c r="D33" s="255" t="s">
        <v>10</v>
      </c>
      <c r="E33" s="249"/>
      <c r="F33" s="164">
        <f>+C33*E33</f>
        <v>0</v>
      </c>
    </row>
    <row r="34" spans="1:6" x14ac:dyDescent="0.2">
      <c r="A34" s="162"/>
      <c r="B34" s="332"/>
      <c r="C34" s="330"/>
      <c r="D34" s="331"/>
      <c r="E34" s="164"/>
      <c r="F34" s="330"/>
    </row>
    <row r="35" spans="1:6" x14ac:dyDescent="0.2">
      <c r="A35" s="162">
        <f>COUNT($A$7:A34)+1</f>
        <v>7</v>
      </c>
      <c r="B35" s="265" t="s">
        <v>756</v>
      </c>
      <c r="C35" s="264"/>
      <c r="D35" s="263"/>
      <c r="E35" s="262"/>
      <c r="F35" s="264"/>
    </row>
    <row r="36" spans="1:6" ht="76.5" x14ac:dyDescent="0.2">
      <c r="A36" s="162"/>
      <c r="B36" s="248" t="s">
        <v>755</v>
      </c>
      <c r="C36" s="264"/>
      <c r="D36" s="263"/>
      <c r="E36" s="262"/>
      <c r="F36" s="262"/>
    </row>
    <row r="37" spans="1:6" ht="14.25" x14ac:dyDescent="0.2">
      <c r="A37" s="162"/>
      <c r="B37" s="332"/>
      <c r="C37" s="330">
        <v>5</v>
      </c>
      <c r="D37" s="331" t="s">
        <v>83</v>
      </c>
      <c r="E37" s="247"/>
      <c r="F37" s="164">
        <f>+E37*C37</f>
        <v>0</v>
      </c>
    </row>
    <row r="38" spans="1:6" x14ac:dyDescent="0.2">
      <c r="A38" s="162"/>
      <c r="B38" s="332"/>
      <c r="C38" s="330"/>
      <c r="D38" s="331"/>
      <c r="E38" s="164"/>
      <c r="F38" s="330"/>
    </row>
    <row r="39" spans="1:6" x14ac:dyDescent="0.2">
      <c r="A39" s="162">
        <f>COUNT($A$7:A38)+1</f>
        <v>8</v>
      </c>
      <c r="B39" s="261" t="s">
        <v>754</v>
      </c>
      <c r="C39" s="330"/>
      <c r="D39" s="331"/>
      <c r="E39" s="164"/>
      <c r="F39" s="330"/>
    </row>
    <row r="40" spans="1:6" ht="76.5" x14ac:dyDescent="0.2">
      <c r="A40" s="162"/>
      <c r="B40" s="248" t="s">
        <v>753</v>
      </c>
      <c r="C40" s="330"/>
      <c r="D40" s="331"/>
      <c r="E40" s="164"/>
      <c r="F40" s="330"/>
    </row>
    <row r="41" spans="1:6" ht="14.25" x14ac:dyDescent="0.2">
      <c r="A41" s="162"/>
      <c r="B41" s="332"/>
      <c r="C41" s="330">
        <v>5</v>
      </c>
      <c r="D41" s="331" t="s">
        <v>83</v>
      </c>
      <c r="E41" s="247"/>
      <c r="F41" s="164">
        <f>+E41*C41</f>
        <v>0</v>
      </c>
    </row>
    <row r="42" spans="1:6" x14ac:dyDescent="0.2">
      <c r="A42" s="162">
        <f>COUNT($A$7:A41)+1</f>
        <v>9</v>
      </c>
      <c r="B42" s="260" t="s">
        <v>752</v>
      </c>
      <c r="C42" s="330"/>
      <c r="D42" s="331"/>
      <c r="E42" s="164"/>
      <c r="F42" s="330"/>
    </row>
    <row r="43" spans="1:6" ht="76.5" x14ac:dyDescent="0.2">
      <c r="A43" s="162"/>
      <c r="B43" s="248" t="s">
        <v>751</v>
      </c>
      <c r="C43" s="330"/>
      <c r="D43" s="331"/>
      <c r="E43" s="164"/>
      <c r="F43" s="330"/>
    </row>
    <row r="44" spans="1:6" ht="14.25" x14ac:dyDescent="0.2">
      <c r="A44" s="162"/>
      <c r="B44" s="258"/>
      <c r="C44" s="330">
        <v>5</v>
      </c>
      <c r="D44" s="331" t="s">
        <v>83</v>
      </c>
      <c r="E44" s="247"/>
      <c r="F44" s="164">
        <f>+E44*C44</f>
        <v>0</v>
      </c>
    </row>
    <row r="45" spans="1:6" x14ac:dyDescent="0.2">
      <c r="A45" s="162"/>
      <c r="B45" s="258"/>
      <c r="C45" s="330"/>
      <c r="D45" s="331"/>
      <c r="E45" s="164"/>
      <c r="F45" s="164"/>
    </row>
    <row r="46" spans="1:6" x14ac:dyDescent="0.2">
      <c r="A46" s="162">
        <f>COUNT($A$7:A45)+1</f>
        <v>10</v>
      </c>
      <c r="B46" s="259" t="s">
        <v>750</v>
      </c>
      <c r="C46" s="330"/>
      <c r="D46" s="331"/>
      <c r="E46" s="164"/>
      <c r="F46" s="164"/>
    </row>
    <row r="47" spans="1:6" ht="76.5" x14ac:dyDescent="0.2">
      <c r="A47" s="162"/>
      <c r="B47" s="248" t="s">
        <v>749</v>
      </c>
      <c r="C47" s="330"/>
      <c r="D47" s="331"/>
      <c r="E47" s="164"/>
      <c r="F47" s="164"/>
    </row>
    <row r="48" spans="1:6" ht="14.25" x14ac:dyDescent="0.2">
      <c r="A48" s="162"/>
      <c r="B48" s="258"/>
      <c r="C48" s="330">
        <v>5</v>
      </c>
      <c r="D48" s="331" t="s">
        <v>83</v>
      </c>
      <c r="E48" s="247"/>
      <c r="F48" s="164">
        <f>+E48*C48</f>
        <v>0</v>
      </c>
    </row>
    <row r="49" spans="1:6" x14ac:dyDescent="0.2">
      <c r="A49" s="162"/>
      <c r="B49" s="332"/>
      <c r="C49" s="330"/>
      <c r="D49" s="331"/>
      <c r="E49" s="164"/>
      <c r="F49" s="330"/>
    </row>
    <row r="50" spans="1:6" x14ac:dyDescent="0.2">
      <c r="A50" s="162">
        <f>COUNT($A$7:A49)+1</f>
        <v>11</v>
      </c>
      <c r="B50" s="253" t="s">
        <v>748</v>
      </c>
      <c r="C50" s="330"/>
      <c r="D50" s="331"/>
      <c r="E50" s="164"/>
      <c r="F50" s="164"/>
    </row>
    <row r="51" spans="1:6" ht="89.25" x14ac:dyDescent="0.2">
      <c r="A51" s="162"/>
      <c r="B51" s="248" t="s">
        <v>747</v>
      </c>
      <c r="C51" s="330"/>
      <c r="D51" s="331"/>
      <c r="E51" s="164"/>
      <c r="F51" s="164"/>
    </row>
    <row r="52" spans="1:6" ht="14.25" x14ac:dyDescent="0.2">
      <c r="A52" s="162"/>
      <c r="B52" s="332"/>
      <c r="C52" s="330">
        <v>170</v>
      </c>
      <c r="D52" s="331" t="s">
        <v>80</v>
      </c>
      <c r="E52" s="247"/>
      <c r="F52" s="164">
        <f>C52*E52</f>
        <v>0</v>
      </c>
    </row>
    <row r="53" spans="1:6" x14ac:dyDescent="0.2">
      <c r="A53" s="162"/>
      <c r="B53" s="332"/>
      <c r="C53" s="330"/>
      <c r="D53" s="331"/>
      <c r="E53" s="164"/>
      <c r="F53" s="164"/>
    </row>
    <row r="54" spans="1:6" x14ac:dyDescent="0.2">
      <c r="A54" s="162"/>
      <c r="B54" s="332"/>
      <c r="C54" s="330"/>
      <c r="D54" s="331"/>
      <c r="E54" s="164"/>
      <c r="F54" s="164"/>
    </row>
    <row r="55" spans="1:6" x14ac:dyDescent="0.2">
      <c r="A55" s="162">
        <f>COUNT($A$7:A53)+1</f>
        <v>12</v>
      </c>
      <c r="B55" s="340" t="s">
        <v>744</v>
      </c>
      <c r="C55" s="330"/>
      <c r="D55" s="331"/>
      <c r="E55" s="164"/>
      <c r="F55" s="164"/>
    </row>
    <row r="56" spans="1:6" ht="38.25" x14ac:dyDescent="0.2">
      <c r="B56" s="248" t="s">
        <v>743</v>
      </c>
      <c r="C56" s="330"/>
      <c r="D56" s="331"/>
      <c r="E56" s="164"/>
      <c r="F56" s="164"/>
    </row>
    <row r="57" spans="1:6" x14ac:dyDescent="0.2">
      <c r="B57" s="341"/>
      <c r="C57" s="330">
        <v>1</v>
      </c>
      <c r="D57" s="331" t="s">
        <v>0</v>
      </c>
      <c r="E57" s="247"/>
      <c r="F57" s="164">
        <f>+E57*C57</f>
        <v>0</v>
      </c>
    </row>
    <row r="58" spans="1:6" x14ac:dyDescent="0.2">
      <c r="B58" s="332"/>
      <c r="C58" s="330"/>
      <c r="D58" s="331"/>
      <c r="E58" s="164"/>
      <c r="F58" s="330"/>
    </row>
    <row r="59" spans="1:6" x14ac:dyDescent="0.2">
      <c r="A59" s="162">
        <f>COUNT($A$7:A58)+1</f>
        <v>13</v>
      </c>
      <c r="B59" s="329" t="s">
        <v>742</v>
      </c>
      <c r="C59" s="330"/>
      <c r="D59" s="331"/>
      <c r="E59" s="164"/>
      <c r="F59" s="330"/>
    </row>
    <row r="60" spans="1:6" ht="51" x14ac:dyDescent="0.2">
      <c r="B60" s="248" t="s">
        <v>741</v>
      </c>
      <c r="C60" s="330"/>
      <c r="D60" s="331"/>
      <c r="E60" s="164"/>
      <c r="F60" s="330"/>
    </row>
    <row r="61" spans="1:6" ht="14.25" x14ac:dyDescent="0.2">
      <c r="B61" s="332"/>
      <c r="C61" s="330">
        <v>1200</v>
      </c>
      <c r="D61" s="331" t="s">
        <v>80</v>
      </c>
      <c r="E61" s="247"/>
      <c r="F61" s="164">
        <f>C61*E61</f>
        <v>0</v>
      </c>
    </row>
    <row r="62" spans="1:6" x14ac:dyDescent="0.2">
      <c r="B62" s="332"/>
      <c r="C62" s="330"/>
      <c r="D62" s="331"/>
      <c r="E62" s="164"/>
      <c r="F62" s="330"/>
    </row>
    <row r="63" spans="1:6" x14ac:dyDescent="0.2">
      <c r="A63" s="162">
        <f>COUNT($A$7:A62)+1</f>
        <v>14</v>
      </c>
      <c r="B63" s="329" t="s">
        <v>740</v>
      </c>
      <c r="C63" s="330"/>
      <c r="D63" s="331"/>
      <c r="E63" s="164"/>
      <c r="F63" s="330"/>
    </row>
    <row r="64" spans="1:6" ht="44.25" customHeight="1" x14ac:dyDescent="0.2">
      <c r="B64" s="248" t="s">
        <v>739</v>
      </c>
      <c r="C64" s="330"/>
      <c r="D64" s="331"/>
      <c r="E64" s="164"/>
      <c r="F64" s="330"/>
    </row>
    <row r="65" spans="1:6" ht="14.25" x14ac:dyDescent="0.2">
      <c r="B65" s="332"/>
      <c r="C65" s="330">
        <v>100</v>
      </c>
      <c r="D65" s="331" t="s">
        <v>80</v>
      </c>
      <c r="E65" s="247"/>
      <c r="F65" s="164">
        <f>C65*E65</f>
        <v>0</v>
      </c>
    </row>
    <row r="66" spans="1:6" x14ac:dyDescent="0.2">
      <c r="B66" s="332"/>
      <c r="C66" s="330"/>
      <c r="D66" s="331"/>
      <c r="E66" s="164"/>
      <c r="F66" s="330"/>
    </row>
    <row r="67" spans="1:6" x14ac:dyDescent="0.2">
      <c r="A67" s="162">
        <f>COUNT($A$7:A66)+1</f>
        <v>15</v>
      </c>
      <c r="B67" s="334" t="s">
        <v>735</v>
      </c>
      <c r="C67" s="335"/>
      <c r="D67" s="336"/>
      <c r="E67" s="164"/>
      <c r="F67" s="337"/>
    </row>
    <row r="68" spans="1:6" ht="51" x14ac:dyDescent="0.2">
      <c r="B68" s="248" t="s">
        <v>734</v>
      </c>
      <c r="C68" s="335"/>
      <c r="D68" s="336"/>
      <c r="E68" s="164"/>
      <c r="F68" s="337"/>
    </row>
    <row r="69" spans="1:6" x14ac:dyDescent="0.2">
      <c r="B69" s="257"/>
      <c r="C69" s="335">
        <v>10</v>
      </c>
      <c r="D69" s="331" t="s">
        <v>7</v>
      </c>
      <c r="E69" s="247"/>
      <c r="F69" s="337">
        <f>C69*E69</f>
        <v>0</v>
      </c>
    </row>
    <row r="70" spans="1:6" x14ac:dyDescent="0.2">
      <c r="B70" s="257"/>
      <c r="C70" s="335"/>
      <c r="D70" s="336"/>
      <c r="E70" s="164"/>
      <c r="F70" s="337"/>
    </row>
    <row r="71" spans="1:6" x14ac:dyDescent="0.2">
      <c r="A71" s="162">
        <f>COUNT($A$7:A70)+1</f>
        <v>16</v>
      </c>
      <c r="B71" s="334" t="s">
        <v>733</v>
      </c>
      <c r="C71" s="335"/>
      <c r="D71" s="336"/>
      <c r="E71" s="164"/>
      <c r="F71" s="337"/>
    </row>
    <row r="72" spans="1:6" ht="38.25" x14ac:dyDescent="0.2">
      <c r="B72" s="248" t="s">
        <v>732</v>
      </c>
      <c r="C72" s="335"/>
      <c r="D72" s="336"/>
      <c r="E72" s="164"/>
      <c r="F72" s="337"/>
    </row>
    <row r="73" spans="1:6" ht="14.25" x14ac:dyDescent="0.2">
      <c r="B73" s="257"/>
      <c r="C73" s="335">
        <v>100</v>
      </c>
      <c r="D73" s="331" t="s">
        <v>83</v>
      </c>
      <c r="E73" s="247"/>
      <c r="F73" s="337">
        <f>C73*E73</f>
        <v>0</v>
      </c>
    </row>
    <row r="74" spans="1:6" x14ac:dyDescent="0.2">
      <c r="B74" s="257"/>
      <c r="C74" s="335"/>
      <c r="D74" s="336"/>
      <c r="E74" s="337"/>
      <c r="F74" s="335"/>
    </row>
    <row r="75" spans="1:6" x14ac:dyDescent="0.2">
      <c r="A75" s="162">
        <f>COUNT($A$7:A74)+1</f>
        <v>17</v>
      </c>
      <c r="B75" s="334" t="s">
        <v>353</v>
      </c>
      <c r="C75" s="335"/>
      <c r="D75" s="336"/>
      <c r="E75" s="337"/>
      <c r="F75" s="335"/>
    </row>
    <row r="76" spans="1:6" ht="89.25" x14ac:dyDescent="0.2">
      <c r="B76" s="248" t="s">
        <v>728</v>
      </c>
      <c r="C76" s="335"/>
      <c r="D76" s="336"/>
      <c r="E76" s="337"/>
      <c r="F76" s="335"/>
    </row>
    <row r="77" spans="1:6" x14ac:dyDescent="0.2">
      <c r="B77" s="334" t="s">
        <v>731</v>
      </c>
      <c r="C77" s="335"/>
      <c r="D77" s="336"/>
      <c r="E77" s="337"/>
      <c r="F77" s="335"/>
    </row>
    <row r="78" spans="1:6" ht="25.5" x14ac:dyDescent="0.2">
      <c r="B78" s="257" t="s">
        <v>730</v>
      </c>
      <c r="C78" s="256">
        <v>100</v>
      </c>
      <c r="D78" s="255" t="s">
        <v>80</v>
      </c>
      <c r="E78" s="249"/>
      <c r="F78" s="342">
        <f>C78*E78</f>
        <v>0</v>
      </c>
    </row>
    <row r="79" spans="1:6" ht="25.5" x14ac:dyDescent="0.2">
      <c r="B79" s="257" t="s">
        <v>725</v>
      </c>
      <c r="C79" s="256">
        <v>100</v>
      </c>
      <c r="D79" s="255" t="s">
        <v>80</v>
      </c>
      <c r="E79" s="249"/>
      <c r="F79" s="342">
        <f>C79*E79</f>
        <v>0</v>
      </c>
    </row>
    <row r="80" spans="1:6" x14ac:dyDescent="0.2">
      <c r="B80" s="257"/>
      <c r="C80" s="335"/>
      <c r="D80" s="336"/>
      <c r="E80" s="337"/>
      <c r="F80" s="335"/>
    </row>
    <row r="81" spans="1:6" x14ac:dyDescent="0.2">
      <c r="B81" s="257"/>
      <c r="C81" s="335"/>
      <c r="D81" s="336"/>
      <c r="E81" s="337"/>
      <c r="F81" s="335"/>
    </row>
    <row r="82" spans="1:6" x14ac:dyDescent="0.2">
      <c r="B82" s="257"/>
      <c r="C82" s="335"/>
      <c r="D82" s="336"/>
      <c r="E82" s="337"/>
      <c r="F82" s="335"/>
    </row>
    <row r="83" spans="1:6" x14ac:dyDescent="0.2">
      <c r="B83" s="257"/>
      <c r="C83" s="335"/>
      <c r="D83" s="336"/>
      <c r="E83" s="337"/>
      <c r="F83" s="335"/>
    </row>
    <row r="84" spans="1:6" x14ac:dyDescent="0.2">
      <c r="B84" s="257"/>
      <c r="C84" s="335"/>
      <c r="D84" s="336"/>
      <c r="E84" s="337"/>
      <c r="F84" s="335"/>
    </row>
    <row r="85" spans="1:6" ht="25.5" x14ac:dyDescent="0.2">
      <c r="A85" s="162">
        <f>COUNT($A$7:A80)+1</f>
        <v>18</v>
      </c>
      <c r="B85" s="334" t="s">
        <v>729</v>
      </c>
      <c r="C85" s="335"/>
      <c r="D85" s="336"/>
      <c r="E85" s="337"/>
      <c r="F85" s="335"/>
    </row>
    <row r="86" spans="1:6" ht="89.25" x14ac:dyDescent="0.2">
      <c r="B86" s="248" t="s">
        <v>728</v>
      </c>
      <c r="C86" s="335"/>
      <c r="D86" s="336"/>
      <c r="E86" s="337"/>
      <c r="F86" s="335"/>
    </row>
    <row r="87" spans="1:6" x14ac:dyDescent="0.2">
      <c r="B87" s="334" t="s">
        <v>727</v>
      </c>
      <c r="C87" s="335"/>
      <c r="D87" s="336"/>
      <c r="E87" s="337"/>
      <c r="F87" s="335"/>
    </row>
    <row r="88" spans="1:6" ht="25.5" x14ac:dyDescent="0.2">
      <c r="B88" s="257" t="s">
        <v>726</v>
      </c>
      <c r="C88" s="256">
        <v>1200</v>
      </c>
      <c r="D88" s="255" t="s">
        <v>80</v>
      </c>
      <c r="E88" s="249"/>
      <c r="F88" s="342">
        <f>C88*E88</f>
        <v>0</v>
      </c>
    </row>
    <row r="89" spans="1:6" ht="25.5" x14ac:dyDescent="0.2">
      <c r="B89" s="257" t="s">
        <v>725</v>
      </c>
      <c r="C89" s="256">
        <v>1200</v>
      </c>
      <c r="D89" s="255" t="s">
        <v>80</v>
      </c>
      <c r="E89" s="249"/>
      <c r="F89" s="342">
        <f>C89*E89</f>
        <v>0</v>
      </c>
    </row>
    <row r="90" spans="1:6" x14ac:dyDescent="0.2">
      <c r="B90" s="257"/>
      <c r="C90" s="256"/>
      <c r="D90" s="255"/>
      <c r="E90" s="338"/>
      <c r="F90" s="342"/>
    </row>
    <row r="91" spans="1:6" x14ac:dyDescent="0.2">
      <c r="A91" s="162">
        <f>COUNT($A$7:A90)+1</f>
        <v>19</v>
      </c>
      <c r="B91" s="334" t="s">
        <v>724</v>
      </c>
      <c r="C91" s="335"/>
      <c r="D91" s="336"/>
      <c r="E91" s="337"/>
      <c r="F91" s="335"/>
    </row>
    <row r="92" spans="1:6" ht="80.25" customHeight="1" x14ac:dyDescent="0.2">
      <c r="B92" s="248" t="s">
        <v>723</v>
      </c>
      <c r="C92" s="335"/>
      <c r="D92" s="336"/>
      <c r="E92" s="337"/>
      <c r="F92" s="335"/>
    </row>
    <row r="93" spans="1:6" ht="14.25" x14ac:dyDescent="0.2">
      <c r="B93" s="343"/>
      <c r="C93" s="335">
        <v>250</v>
      </c>
      <c r="D93" s="255" t="s">
        <v>80</v>
      </c>
      <c r="E93" s="251"/>
      <c r="F93" s="342">
        <f>+E93*C93</f>
        <v>0</v>
      </c>
    </row>
    <row r="94" spans="1:6" x14ac:dyDescent="0.2">
      <c r="B94" s="257"/>
      <c r="C94" s="335"/>
      <c r="D94" s="336"/>
      <c r="E94" s="337"/>
      <c r="F94" s="342"/>
    </row>
    <row r="95" spans="1:6" x14ac:dyDescent="0.2">
      <c r="A95" s="162">
        <f>COUNT($A$7:A94)+1</f>
        <v>20</v>
      </c>
      <c r="B95" s="329" t="s">
        <v>81</v>
      </c>
      <c r="C95" s="330"/>
      <c r="D95" s="331"/>
      <c r="E95" s="164"/>
      <c r="F95" s="164"/>
    </row>
    <row r="96" spans="1:6" ht="63.75" x14ac:dyDescent="0.2">
      <c r="B96" s="248" t="s">
        <v>722</v>
      </c>
      <c r="C96" s="330"/>
      <c r="D96" s="331"/>
      <c r="E96" s="164"/>
      <c r="F96" s="330"/>
    </row>
    <row r="97" spans="1:6" ht="14.25" x14ac:dyDescent="0.2">
      <c r="B97" s="332"/>
      <c r="C97" s="330">
        <v>45</v>
      </c>
      <c r="D97" s="331" t="s">
        <v>83</v>
      </c>
      <c r="E97" s="247"/>
      <c r="F97" s="164">
        <f>C97*E97</f>
        <v>0</v>
      </c>
    </row>
    <row r="98" spans="1:6" x14ac:dyDescent="0.2">
      <c r="B98" s="332"/>
      <c r="C98" s="330"/>
      <c r="D98" s="331"/>
      <c r="E98" s="164"/>
      <c r="F98" s="164"/>
    </row>
    <row r="99" spans="1:6" x14ac:dyDescent="0.2">
      <c r="A99" s="162">
        <f>COUNT($A$7:A98)+1</f>
        <v>21</v>
      </c>
      <c r="B99" s="329" t="s">
        <v>721</v>
      </c>
      <c r="C99" s="330"/>
      <c r="D99" s="331"/>
      <c r="E99" s="164"/>
      <c r="F99" s="164"/>
    </row>
    <row r="100" spans="1:6" ht="76.5" x14ac:dyDescent="0.2">
      <c r="B100" s="248" t="s">
        <v>720</v>
      </c>
      <c r="C100" s="330"/>
      <c r="D100" s="331"/>
      <c r="E100" s="164"/>
      <c r="F100" s="330"/>
    </row>
    <row r="101" spans="1:6" ht="14.25" x14ac:dyDescent="0.2">
      <c r="B101" s="332"/>
      <c r="C101" s="330">
        <v>5</v>
      </c>
      <c r="D101" s="331" t="s">
        <v>83</v>
      </c>
      <c r="E101" s="247"/>
      <c r="F101" s="164">
        <f>C101*E101</f>
        <v>0</v>
      </c>
    </row>
    <row r="102" spans="1:6" x14ac:dyDescent="0.2">
      <c r="B102" s="332"/>
      <c r="C102" s="330"/>
      <c r="D102" s="331"/>
      <c r="E102" s="164"/>
      <c r="F102" s="164"/>
    </row>
    <row r="103" spans="1:6" x14ac:dyDescent="0.2">
      <c r="A103" s="162">
        <f>COUNT($A$7:A102)+1</f>
        <v>22</v>
      </c>
      <c r="B103" s="254" t="s">
        <v>719</v>
      </c>
      <c r="C103" s="330"/>
      <c r="D103" s="331"/>
      <c r="E103" s="164"/>
      <c r="F103" s="164"/>
    </row>
    <row r="104" spans="1:6" ht="51" x14ac:dyDescent="0.2">
      <c r="B104" s="248" t="s">
        <v>718</v>
      </c>
      <c r="C104" s="330"/>
      <c r="D104" s="331"/>
      <c r="E104" s="164"/>
      <c r="F104" s="164"/>
    </row>
    <row r="105" spans="1:6" x14ac:dyDescent="0.2">
      <c r="B105" s="124"/>
      <c r="C105" s="330">
        <v>1</v>
      </c>
      <c r="D105" s="331" t="s">
        <v>0</v>
      </c>
      <c r="E105" s="247"/>
      <c r="F105" s="164">
        <f>C105*E105</f>
        <v>0</v>
      </c>
    </row>
    <row r="106" spans="1:6" x14ac:dyDescent="0.2">
      <c r="B106" s="124"/>
      <c r="C106" s="330"/>
      <c r="D106" s="331"/>
      <c r="E106" s="164"/>
      <c r="F106" s="164"/>
    </row>
    <row r="107" spans="1:6" x14ac:dyDescent="0.2">
      <c r="B107" s="124"/>
      <c r="C107" s="330"/>
      <c r="D107" s="331"/>
      <c r="E107" s="164"/>
      <c r="F107" s="164"/>
    </row>
    <row r="108" spans="1:6" x14ac:dyDescent="0.2">
      <c r="B108" s="124"/>
      <c r="C108" s="330"/>
      <c r="D108" s="331"/>
      <c r="E108" s="164"/>
      <c r="F108" s="164"/>
    </row>
    <row r="109" spans="1:6" x14ac:dyDescent="0.2">
      <c r="B109" s="124"/>
      <c r="C109" s="330"/>
      <c r="D109" s="331"/>
      <c r="E109" s="164"/>
      <c r="F109" s="164"/>
    </row>
    <row r="110" spans="1:6" x14ac:dyDescent="0.2">
      <c r="A110" s="162">
        <f>COUNT($A$7:A109)+1</f>
        <v>23</v>
      </c>
      <c r="B110" s="253" t="s">
        <v>717</v>
      </c>
      <c r="C110" s="330"/>
      <c r="D110" s="331"/>
      <c r="E110" s="164"/>
      <c r="F110" s="164"/>
    </row>
    <row r="111" spans="1:6" ht="38.25" x14ac:dyDescent="0.2">
      <c r="B111" s="252" t="s">
        <v>716</v>
      </c>
      <c r="C111" s="330"/>
      <c r="D111" s="331"/>
      <c r="E111" s="164"/>
      <c r="F111" s="164"/>
    </row>
    <row r="112" spans="1:6" x14ac:dyDescent="0.2">
      <c r="B112" s="124"/>
      <c r="C112" s="330">
        <v>1</v>
      </c>
      <c r="D112" s="331" t="s">
        <v>0</v>
      </c>
      <c r="E112" s="247"/>
      <c r="F112" s="164">
        <f>C112*E112</f>
        <v>0</v>
      </c>
    </row>
    <row r="113" spans="1:6" x14ac:dyDescent="0.2">
      <c r="B113" s="124"/>
      <c r="C113" s="330"/>
      <c r="D113" s="331"/>
      <c r="E113" s="164"/>
      <c r="F113" s="164"/>
    </row>
    <row r="114" spans="1:6" x14ac:dyDescent="0.2">
      <c r="A114" s="162">
        <f>COUNT($A$7:A113)+1</f>
        <v>24</v>
      </c>
      <c r="B114" s="329" t="s">
        <v>378</v>
      </c>
      <c r="C114" s="330"/>
      <c r="D114" s="331"/>
      <c r="E114" s="164"/>
      <c r="F114" s="164"/>
    </row>
    <row r="115" spans="1:6" ht="25.5" x14ac:dyDescent="0.2">
      <c r="B115" s="248" t="s">
        <v>379</v>
      </c>
      <c r="C115" s="330"/>
      <c r="D115" s="331"/>
      <c r="E115" s="164"/>
      <c r="F115" s="330"/>
    </row>
    <row r="116" spans="1:6" ht="14.25" x14ac:dyDescent="0.2">
      <c r="B116" s="332"/>
      <c r="C116" s="330">
        <v>485</v>
      </c>
      <c r="D116" s="331" t="s">
        <v>80</v>
      </c>
      <c r="E116" s="247"/>
      <c r="F116" s="164">
        <f>C116*E116</f>
        <v>0</v>
      </c>
    </row>
    <row r="117" spans="1:6" x14ac:dyDescent="0.2">
      <c r="B117" s="332"/>
      <c r="C117" s="330"/>
      <c r="D117" s="331"/>
      <c r="E117" s="164"/>
      <c r="F117" s="164"/>
    </row>
    <row r="118" spans="1:6" x14ac:dyDescent="0.2">
      <c r="A118" s="162">
        <f>COUNT($A$7:A117)+1</f>
        <v>25</v>
      </c>
      <c r="B118" s="344" t="s">
        <v>715</v>
      </c>
      <c r="C118" s="335"/>
      <c r="D118" s="336"/>
      <c r="E118" s="337"/>
      <c r="F118" s="335"/>
    </row>
    <row r="119" spans="1:6" ht="38.25" x14ac:dyDescent="0.2">
      <c r="B119" s="248" t="s">
        <v>714</v>
      </c>
      <c r="C119" s="335"/>
      <c r="D119" s="336"/>
      <c r="E119" s="337"/>
      <c r="F119" s="335"/>
    </row>
    <row r="120" spans="1:6" ht="14.25" x14ac:dyDescent="0.2">
      <c r="B120" s="257" t="s">
        <v>713</v>
      </c>
      <c r="C120" s="335">
        <v>750</v>
      </c>
      <c r="D120" s="336" t="s">
        <v>73</v>
      </c>
      <c r="E120" s="251"/>
      <c r="F120" s="337">
        <f>C120*E120</f>
        <v>0</v>
      </c>
    </row>
    <row r="121" spans="1:6" ht="14.25" x14ac:dyDescent="0.2">
      <c r="B121" s="257" t="s">
        <v>712</v>
      </c>
      <c r="C121" s="335">
        <v>185</v>
      </c>
      <c r="D121" s="336" t="s">
        <v>73</v>
      </c>
      <c r="E121" s="251"/>
      <c r="F121" s="337">
        <f>C121*E121</f>
        <v>0</v>
      </c>
    </row>
    <row r="122" spans="1:6" x14ac:dyDescent="0.2">
      <c r="B122" s="257"/>
      <c r="C122" s="335"/>
      <c r="D122" s="336"/>
      <c r="E122" s="337"/>
      <c r="F122" s="337"/>
    </row>
    <row r="123" spans="1:6" x14ac:dyDescent="0.2">
      <c r="A123" s="162">
        <f>COUNT($A$7:A122)+1</f>
        <v>26</v>
      </c>
      <c r="B123" s="329" t="s">
        <v>437</v>
      </c>
      <c r="C123" s="335"/>
      <c r="D123" s="336"/>
      <c r="E123" s="337"/>
      <c r="F123" s="337"/>
    </row>
    <row r="124" spans="1:6" ht="76.5" x14ac:dyDescent="0.2">
      <c r="B124" s="248" t="s">
        <v>711</v>
      </c>
      <c r="C124" s="335"/>
      <c r="D124" s="336"/>
      <c r="E124" s="337"/>
      <c r="F124" s="337"/>
    </row>
    <row r="125" spans="1:6" ht="14.25" x14ac:dyDescent="0.2">
      <c r="B125" s="257"/>
      <c r="C125" s="335">
        <v>185</v>
      </c>
      <c r="D125" s="331" t="s">
        <v>73</v>
      </c>
      <c r="E125" s="247"/>
      <c r="F125" s="164">
        <f>C125*E125</f>
        <v>0</v>
      </c>
    </row>
    <row r="126" spans="1:6" x14ac:dyDescent="0.2">
      <c r="B126" s="248"/>
      <c r="C126" s="335"/>
      <c r="D126" s="331"/>
      <c r="E126" s="164"/>
      <c r="F126" s="164"/>
    </row>
    <row r="127" spans="1:6" x14ac:dyDescent="0.2">
      <c r="A127" s="162">
        <f>COUNT($A$7:A126)+1</f>
        <v>27</v>
      </c>
      <c r="B127" s="329" t="s">
        <v>441</v>
      </c>
      <c r="C127" s="335"/>
      <c r="D127" s="336"/>
      <c r="E127" s="337"/>
      <c r="F127" s="337"/>
    </row>
    <row r="128" spans="1:6" ht="63.75" x14ac:dyDescent="0.2">
      <c r="B128" s="248" t="s">
        <v>710</v>
      </c>
      <c r="C128" s="335"/>
      <c r="D128" s="336"/>
      <c r="E128" s="337"/>
      <c r="F128" s="337"/>
    </row>
    <row r="129" spans="1:6" ht="14.25" x14ac:dyDescent="0.2">
      <c r="B129" s="257"/>
      <c r="C129" s="335">
        <v>200</v>
      </c>
      <c r="D129" s="331" t="s">
        <v>73</v>
      </c>
      <c r="E129" s="247"/>
      <c r="F129" s="164">
        <f>C129*E129</f>
        <v>0</v>
      </c>
    </row>
    <row r="130" spans="1:6" x14ac:dyDescent="0.2">
      <c r="B130" s="257"/>
      <c r="C130" s="335"/>
      <c r="D130" s="336"/>
      <c r="E130" s="337"/>
      <c r="F130" s="337"/>
    </row>
    <row r="131" spans="1:6" x14ac:dyDescent="0.2">
      <c r="A131" s="162">
        <f>COUNT($A$7:A130)+1</f>
        <v>28</v>
      </c>
      <c r="B131" s="329" t="s">
        <v>709</v>
      </c>
      <c r="C131" s="330"/>
      <c r="D131" s="331"/>
      <c r="E131" s="164"/>
      <c r="F131" s="164"/>
    </row>
    <row r="132" spans="1:6" ht="76.5" x14ac:dyDescent="0.2">
      <c r="B132" s="248" t="s">
        <v>708</v>
      </c>
      <c r="C132" s="330"/>
      <c r="D132" s="331"/>
      <c r="E132" s="164"/>
      <c r="F132" s="164"/>
    </row>
    <row r="133" spans="1:6" ht="14.25" x14ac:dyDescent="0.2">
      <c r="B133" s="332"/>
      <c r="C133" s="330">
        <v>300</v>
      </c>
      <c r="D133" s="331" t="s">
        <v>73</v>
      </c>
      <c r="E133" s="247"/>
      <c r="F133" s="164">
        <f>C133*E133</f>
        <v>0</v>
      </c>
    </row>
    <row r="134" spans="1:6" x14ac:dyDescent="0.2">
      <c r="B134" s="257"/>
      <c r="C134" s="335"/>
      <c r="D134" s="336"/>
      <c r="E134" s="337"/>
      <c r="F134" s="337"/>
    </row>
    <row r="135" spans="1:6" x14ac:dyDescent="0.2">
      <c r="A135" s="162">
        <f>COUNT($A$7:A134)+1</f>
        <v>29</v>
      </c>
      <c r="B135" s="329" t="s">
        <v>707</v>
      </c>
      <c r="C135" s="330"/>
      <c r="D135" s="331"/>
      <c r="E135" s="164"/>
      <c r="F135" s="330"/>
    </row>
    <row r="136" spans="1:6" ht="63.75" x14ac:dyDescent="0.2">
      <c r="B136" s="248" t="s">
        <v>706</v>
      </c>
      <c r="C136" s="330"/>
      <c r="D136" s="331"/>
      <c r="E136" s="164"/>
      <c r="F136" s="330"/>
    </row>
    <row r="137" spans="1:6" ht="14.25" x14ac:dyDescent="0.2">
      <c r="B137" s="332"/>
      <c r="C137" s="330">
        <v>250</v>
      </c>
      <c r="D137" s="331" t="s">
        <v>73</v>
      </c>
      <c r="E137" s="247"/>
      <c r="F137" s="164">
        <f>C137*E137</f>
        <v>0</v>
      </c>
    </row>
    <row r="138" spans="1:6" x14ac:dyDescent="0.2">
      <c r="B138" s="332"/>
      <c r="C138" s="330"/>
      <c r="D138" s="331"/>
      <c r="E138" s="164"/>
      <c r="F138" s="164"/>
    </row>
    <row r="139" spans="1:6" x14ac:dyDescent="0.2">
      <c r="A139" s="162">
        <f>COUNT($A$7:A138)+1</f>
        <v>30</v>
      </c>
      <c r="B139" s="329" t="s">
        <v>380</v>
      </c>
      <c r="C139" s="330"/>
      <c r="D139" s="331"/>
      <c r="E139" s="164"/>
      <c r="F139" s="164"/>
    </row>
    <row r="140" spans="1:6" ht="38.25" x14ac:dyDescent="0.2">
      <c r="B140" s="248" t="s">
        <v>705</v>
      </c>
      <c r="C140" s="330"/>
      <c r="D140" s="331"/>
      <c r="E140" s="164"/>
      <c r="F140" s="330"/>
    </row>
    <row r="141" spans="1:6" ht="14.25" x14ac:dyDescent="0.2">
      <c r="B141" s="332"/>
      <c r="C141" s="330">
        <v>920</v>
      </c>
      <c r="D141" s="331" t="s">
        <v>73</v>
      </c>
      <c r="E141" s="247"/>
      <c r="F141" s="164">
        <f>C141*E141</f>
        <v>0</v>
      </c>
    </row>
    <row r="142" spans="1:6" x14ac:dyDescent="0.2">
      <c r="B142" s="332"/>
      <c r="C142" s="330"/>
      <c r="D142" s="331"/>
      <c r="E142" s="164"/>
      <c r="F142" s="164"/>
    </row>
    <row r="143" spans="1:6" x14ac:dyDescent="0.2">
      <c r="A143" s="162">
        <f>COUNT($A$7:A142)+1</f>
        <v>31</v>
      </c>
      <c r="B143" s="329" t="s">
        <v>445</v>
      </c>
      <c r="C143" s="330"/>
      <c r="D143" s="331"/>
      <c r="E143" s="164"/>
      <c r="F143" s="164"/>
    </row>
    <row r="144" spans="1:6" ht="38.25" x14ac:dyDescent="0.2">
      <c r="B144" s="248" t="s">
        <v>704</v>
      </c>
      <c r="C144" s="330"/>
      <c r="D144" s="331"/>
      <c r="E144" s="164"/>
      <c r="F144" s="330"/>
    </row>
    <row r="145" spans="1:6" ht="14.25" x14ac:dyDescent="0.2">
      <c r="B145" s="332"/>
      <c r="C145" s="330">
        <v>605</v>
      </c>
      <c r="D145" s="331" t="s">
        <v>83</v>
      </c>
      <c r="E145" s="247"/>
      <c r="F145" s="164">
        <f>C145*E145</f>
        <v>0</v>
      </c>
    </row>
    <row r="146" spans="1:6" x14ac:dyDescent="0.2">
      <c r="B146" s="332"/>
      <c r="C146" s="330"/>
      <c r="D146" s="331"/>
      <c r="E146" s="164"/>
      <c r="F146" s="164"/>
    </row>
    <row r="147" spans="1:6" x14ac:dyDescent="0.2">
      <c r="A147" s="162">
        <f>COUNT($A$7:A146)+1</f>
        <v>32</v>
      </c>
      <c r="B147" s="329" t="s">
        <v>448</v>
      </c>
      <c r="C147" s="330"/>
      <c r="D147" s="331"/>
      <c r="E147" s="164"/>
      <c r="F147" s="330"/>
    </row>
    <row r="148" spans="1:6" ht="38.25" x14ac:dyDescent="0.2">
      <c r="B148" s="248" t="s">
        <v>703</v>
      </c>
      <c r="C148" s="330"/>
      <c r="D148" s="331"/>
      <c r="E148" s="164"/>
      <c r="F148" s="330"/>
    </row>
    <row r="149" spans="1:6" x14ac:dyDescent="0.2">
      <c r="B149" s="332"/>
      <c r="C149" s="330">
        <v>4</v>
      </c>
      <c r="D149" s="331" t="s">
        <v>0</v>
      </c>
      <c r="E149" s="247"/>
      <c r="F149" s="164">
        <f>C149*E149</f>
        <v>0</v>
      </c>
    </row>
    <row r="150" spans="1:6" x14ac:dyDescent="0.2">
      <c r="B150" s="332"/>
      <c r="C150" s="330"/>
      <c r="D150" s="331"/>
      <c r="E150" s="164"/>
      <c r="F150" s="164"/>
    </row>
    <row r="151" spans="1:6" x14ac:dyDescent="0.2">
      <c r="A151" s="162">
        <f>COUNT($A$7:A150)+1</f>
        <v>33</v>
      </c>
      <c r="B151" s="329" t="s">
        <v>451</v>
      </c>
      <c r="C151" s="330"/>
      <c r="D151" s="331"/>
      <c r="E151" s="164"/>
      <c r="F151" s="164"/>
    </row>
    <row r="152" spans="1:6" ht="25.5" x14ac:dyDescent="0.2">
      <c r="B152" s="248" t="s">
        <v>452</v>
      </c>
      <c r="C152" s="330"/>
      <c r="D152" s="331"/>
      <c r="E152" s="164"/>
      <c r="F152" s="330"/>
    </row>
    <row r="153" spans="1:6" x14ac:dyDescent="0.2">
      <c r="B153" s="332"/>
      <c r="C153" s="330">
        <v>4</v>
      </c>
      <c r="D153" s="331" t="s">
        <v>0</v>
      </c>
      <c r="E153" s="247"/>
      <c r="F153" s="164">
        <f>C153*E153</f>
        <v>0</v>
      </c>
    </row>
    <row r="154" spans="1:6" x14ac:dyDescent="0.2">
      <c r="B154" s="332"/>
      <c r="C154" s="330"/>
      <c r="D154" s="331"/>
      <c r="E154" s="164"/>
      <c r="F154" s="164"/>
    </row>
    <row r="155" spans="1:6" ht="25.5" x14ac:dyDescent="0.2">
      <c r="A155" s="162">
        <f>COUNT($A$7:A154)+1</f>
        <v>34</v>
      </c>
      <c r="B155" s="329" t="s">
        <v>777</v>
      </c>
      <c r="C155" s="256"/>
      <c r="D155" s="255"/>
      <c r="E155" s="338"/>
      <c r="F155" s="338"/>
    </row>
    <row r="156" spans="1:6" ht="38.25" x14ac:dyDescent="0.2">
      <c r="B156" s="248" t="s">
        <v>776</v>
      </c>
      <c r="C156" s="256"/>
      <c r="D156" s="255"/>
      <c r="E156" s="338"/>
      <c r="F156" s="338"/>
    </row>
    <row r="157" spans="1:6" ht="14.25" x14ac:dyDescent="0.2">
      <c r="B157" s="332" t="s">
        <v>775</v>
      </c>
      <c r="C157" s="256">
        <v>100</v>
      </c>
      <c r="D157" s="255" t="s">
        <v>83</v>
      </c>
      <c r="E157" s="249"/>
      <c r="F157" s="338">
        <f>C157*E157</f>
        <v>0</v>
      </c>
    </row>
    <row r="158" spans="1:6" ht="51" x14ac:dyDescent="0.2">
      <c r="B158" s="345" t="s">
        <v>774</v>
      </c>
      <c r="C158" s="256"/>
      <c r="D158" s="255"/>
      <c r="E158" s="338"/>
      <c r="F158" s="338"/>
    </row>
    <row r="159" spans="1:6" ht="14.25" x14ac:dyDescent="0.2">
      <c r="B159" s="329" t="s">
        <v>667</v>
      </c>
      <c r="C159" s="256">
        <v>100</v>
      </c>
      <c r="D159" s="255" t="s">
        <v>83</v>
      </c>
      <c r="E159" s="249"/>
      <c r="F159" s="338">
        <f>C159*E159</f>
        <v>0</v>
      </c>
    </row>
    <row r="160" spans="1:6" x14ac:dyDescent="0.2">
      <c r="B160" s="248" t="s">
        <v>698</v>
      </c>
      <c r="C160" s="256">
        <v>40</v>
      </c>
      <c r="D160" s="255" t="s">
        <v>3</v>
      </c>
      <c r="E160" s="249"/>
      <c r="F160" s="338">
        <f>C160*E160</f>
        <v>0</v>
      </c>
    </row>
    <row r="161" spans="1:6" x14ac:dyDescent="0.2">
      <c r="B161" s="248" t="s">
        <v>697</v>
      </c>
      <c r="C161" s="256">
        <v>300</v>
      </c>
      <c r="D161" s="255" t="s">
        <v>7</v>
      </c>
      <c r="E161" s="249"/>
      <c r="F161" s="338">
        <f>C161*E161</f>
        <v>0</v>
      </c>
    </row>
    <row r="162" spans="1:6" x14ac:dyDescent="0.2">
      <c r="B162" s="248" t="s">
        <v>696</v>
      </c>
      <c r="C162" s="256">
        <v>1</v>
      </c>
      <c r="D162" s="255" t="s">
        <v>0</v>
      </c>
      <c r="E162" s="249"/>
      <c r="F162" s="338">
        <f>C162*E162</f>
        <v>0</v>
      </c>
    </row>
    <row r="163" spans="1:6" x14ac:dyDescent="0.2">
      <c r="B163" s="248"/>
      <c r="C163" s="256"/>
      <c r="D163" s="255"/>
      <c r="E163" s="338"/>
      <c r="F163" s="338"/>
    </row>
    <row r="164" spans="1:6" x14ac:dyDescent="0.2">
      <c r="A164" s="162">
        <f>COUNT($A$7:A163)+1</f>
        <v>35</v>
      </c>
      <c r="B164" s="329" t="s">
        <v>692</v>
      </c>
      <c r="C164" s="330"/>
      <c r="D164" s="331"/>
      <c r="E164" s="164"/>
      <c r="F164" s="330"/>
    </row>
    <row r="165" spans="1:6" ht="51" x14ac:dyDescent="0.2">
      <c r="B165" s="248" t="s">
        <v>691</v>
      </c>
      <c r="C165" s="330"/>
      <c r="D165" s="331"/>
      <c r="E165" s="164"/>
      <c r="F165" s="330"/>
    </row>
    <row r="166" spans="1:6" x14ac:dyDescent="0.2">
      <c r="B166" s="332"/>
      <c r="C166" s="330">
        <v>1</v>
      </c>
      <c r="D166" s="331" t="s">
        <v>0</v>
      </c>
      <c r="E166" s="247"/>
      <c r="F166" s="164">
        <f>C166*E166</f>
        <v>0</v>
      </c>
    </row>
    <row r="167" spans="1:6" x14ac:dyDescent="0.2">
      <c r="B167" s="332"/>
      <c r="C167" s="330"/>
      <c r="D167" s="331"/>
      <c r="E167" s="164"/>
      <c r="F167" s="164"/>
    </row>
    <row r="168" spans="1:6" x14ac:dyDescent="0.2">
      <c r="B168" s="332"/>
      <c r="C168" s="330"/>
      <c r="D168" s="331"/>
      <c r="E168" s="164"/>
      <c r="F168" s="164"/>
    </row>
    <row r="169" spans="1:6" x14ac:dyDescent="0.2">
      <c r="B169" s="332"/>
      <c r="C169" s="330"/>
      <c r="D169" s="331"/>
      <c r="E169" s="164"/>
      <c r="F169" s="164"/>
    </row>
    <row r="170" spans="1:6" x14ac:dyDescent="0.2">
      <c r="B170" s="332"/>
      <c r="C170" s="330"/>
      <c r="D170" s="331"/>
      <c r="E170" s="164"/>
      <c r="F170" s="164"/>
    </row>
    <row r="171" spans="1:6" x14ac:dyDescent="0.2">
      <c r="B171" s="332"/>
      <c r="C171" s="330"/>
      <c r="D171" s="331"/>
      <c r="E171" s="164"/>
      <c r="F171" s="164"/>
    </row>
    <row r="172" spans="1:6" x14ac:dyDescent="0.2">
      <c r="B172" s="332"/>
      <c r="C172" s="330"/>
      <c r="D172" s="331"/>
      <c r="E172" s="164"/>
      <c r="F172" s="164"/>
    </row>
    <row r="173" spans="1:6" x14ac:dyDescent="0.2">
      <c r="B173" s="332"/>
      <c r="C173" s="330"/>
      <c r="D173" s="331"/>
      <c r="E173" s="164"/>
      <c r="F173" s="330"/>
    </row>
    <row r="174" spans="1:6" x14ac:dyDescent="0.2">
      <c r="A174" s="162">
        <f>COUNT($A$7:A173)+1</f>
        <v>36</v>
      </c>
      <c r="B174" s="329" t="s">
        <v>773</v>
      </c>
      <c r="C174" s="330"/>
      <c r="D174" s="331"/>
      <c r="E174" s="164"/>
      <c r="F174" s="330"/>
    </row>
    <row r="175" spans="1:6" ht="95.25" customHeight="1" x14ac:dyDescent="0.2">
      <c r="B175" s="248" t="s">
        <v>772</v>
      </c>
      <c r="C175" s="330"/>
      <c r="D175" s="331"/>
      <c r="E175" s="164"/>
      <c r="F175" s="330"/>
    </row>
    <row r="176" spans="1:6" x14ac:dyDescent="0.2">
      <c r="B176" s="332"/>
      <c r="C176" s="330">
        <v>1</v>
      </c>
      <c r="D176" s="331" t="s">
        <v>0</v>
      </c>
      <c r="E176" s="247"/>
      <c r="F176" s="164">
        <f>C176*E176</f>
        <v>0</v>
      </c>
    </row>
    <row r="177" spans="1:6" x14ac:dyDescent="0.2">
      <c r="B177" s="332"/>
      <c r="C177" s="330"/>
      <c r="D177" s="331"/>
      <c r="E177" s="164"/>
      <c r="F177" s="330"/>
    </row>
    <row r="178" spans="1:6" x14ac:dyDescent="0.2">
      <c r="A178" s="162">
        <f>COUNT($A$7:A177)+1</f>
        <v>37</v>
      </c>
      <c r="B178" s="329" t="s">
        <v>690</v>
      </c>
      <c r="C178" s="330"/>
      <c r="D178" s="331"/>
      <c r="E178" s="164"/>
      <c r="F178" s="330"/>
    </row>
    <row r="179" spans="1:6" ht="102" x14ac:dyDescent="0.2">
      <c r="B179" s="248" t="s">
        <v>689</v>
      </c>
      <c r="C179" s="330"/>
      <c r="D179" s="331"/>
      <c r="E179" s="164"/>
      <c r="F179" s="330"/>
    </row>
    <row r="180" spans="1:6" x14ac:dyDescent="0.2">
      <c r="B180" s="332"/>
      <c r="C180" s="330"/>
      <c r="D180" s="331" t="s">
        <v>0</v>
      </c>
      <c r="E180" s="247"/>
      <c r="F180" s="164">
        <f>C180*E180</f>
        <v>0</v>
      </c>
    </row>
    <row r="181" spans="1:6" x14ac:dyDescent="0.2">
      <c r="B181" s="332"/>
      <c r="C181" s="330"/>
      <c r="D181" s="331"/>
      <c r="E181" s="164"/>
      <c r="F181" s="164"/>
    </row>
    <row r="182" spans="1:6" x14ac:dyDescent="0.2">
      <c r="A182" s="162">
        <f>COUNT($A$7:A181)+1</f>
        <v>38</v>
      </c>
      <c r="B182" s="329" t="s">
        <v>688</v>
      </c>
      <c r="C182" s="330"/>
      <c r="D182" s="331"/>
      <c r="E182" s="164"/>
      <c r="F182" s="330"/>
    </row>
    <row r="183" spans="1:6" ht="51" x14ac:dyDescent="0.2">
      <c r="B183" s="248" t="s">
        <v>687</v>
      </c>
      <c r="C183" s="330"/>
      <c r="D183" s="331"/>
      <c r="E183" s="164"/>
      <c r="F183" s="330"/>
    </row>
    <row r="184" spans="1:6" x14ac:dyDescent="0.2">
      <c r="B184" s="332" t="s">
        <v>771</v>
      </c>
      <c r="C184" s="330">
        <v>5</v>
      </c>
      <c r="D184" s="331" t="s">
        <v>0</v>
      </c>
      <c r="E184" s="247"/>
      <c r="F184" s="164">
        <f>C184*E184</f>
        <v>0</v>
      </c>
    </row>
    <row r="185" spans="1:6" x14ac:dyDescent="0.2">
      <c r="B185" s="332"/>
      <c r="C185" s="330"/>
      <c r="D185" s="331"/>
      <c r="E185" s="164"/>
      <c r="F185" s="164"/>
    </row>
    <row r="186" spans="1:6" ht="25.5" x14ac:dyDescent="0.2">
      <c r="A186" s="162">
        <f>COUNT($A$7:A185)+1</f>
        <v>39</v>
      </c>
      <c r="B186" s="329" t="s">
        <v>685</v>
      </c>
      <c r="C186" s="330"/>
      <c r="D186" s="331"/>
      <c r="E186" s="346"/>
      <c r="F186" s="330"/>
    </row>
    <row r="187" spans="1:6" ht="94.9" customHeight="1" x14ac:dyDescent="0.2">
      <c r="A187" s="119"/>
      <c r="B187" s="248" t="s">
        <v>684</v>
      </c>
      <c r="C187" s="330"/>
      <c r="D187" s="331"/>
      <c r="E187" s="164"/>
      <c r="F187" s="330"/>
    </row>
    <row r="188" spans="1:6" x14ac:dyDescent="0.2">
      <c r="A188" s="162"/>
      <c r="B188" s="347"/>
      <c r="C188" s="348"/>
      <c r="D188" s="349">
        <v>0.02</v>
      </c>
      <c r="E188" s="330"/>
      <c r="F188" s="164">
        <f>SUM(F9:F187)*D188</f>
        <v>0</v>
      </c>
    </row>
    <row r="189" spans="1:6" x14ac:dyDescent="0.2">
      <c r="A189" s="119"/>
      <c r="B189" s="332"/>
      <c r="C189" s="330"/>
      <c r="D189" s="331"/>
      <c r="E189" s="346"/>
      <c r="F189" s="164"/>
    </row>
    <row r="190" spans="1:6" x14ac:dyDescent="0.2">
      <c r="A190" s="162">
        <f>COUNT($A$7:A189)+1</f>
        <v>40</v>
      </c>
      <c r="B190" s="329" t="s">
        <v>93</v>
      </c>
      <c r="C190" s="330"/>
      <c r="D190" s="331"/>
      <c r="E190" s="330"/>
      <c r="F190" s="330"/>
    </row>
    <row r="191" spans="1:6" ht="38.25" x14ac:dyDescent="0.2">
      <c r="A191" s="119"/>
      <c r="B191" s="248" t="s">
        <v>683</v>
      </c>
      <c r="C191" s="348"/>
      <c r="D191" s="349">
        <v>0.1</v>
      </c>
      <c r="E191" s="330"/>
      <c r="F191" s="164">
        <f>SUM(F9:F187)*D191</f>
        <v>0</v>
      </c>
    </row>
    <row r="192" spans="1:6" x14ac:dyDescent="0.2">
      <c r="A192" s="350"/>
      <c r="C192" s="330"/>
      <c r="D192" s="331"/>
      <c r="E192" s="346"/>
      <c r="F192" s="330"/>
    </row>
    <row r="193" spans="1:6" ht="14.25" customHeight="1" thickBot="1" x14ac:dyDescent="0.3">
      <c r="A193" s="305"/>
      <c r="B193" s="306" t="s">
        <v>825</v>
      </c>
      <c r="C193" s="307"/>
      <c r="D193" s="308"/>
      <c r="E193" s="309"/>
      <c r="F193" s="309">
        <f>SUM(F9:F192)</f>
        <v>0</v>
      </c>
    </row>
    <row r="194" spans="1:6" ht="13.5" thickTop="1" x14ac:dyDescent="0.2">
      <c r="A194" s="121"/>
      <c r="C194" s="351"/>
      <c r="D194" s="352"/>
      <c r="E194" s="122"/>
      <c r="F194"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58"/>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812</v>
      </c>
      <c r="B3" s="103" t="s">
        <v>784</v>
      </c>
      <c r="C3" s="318"/>
      <c r="D3" s="319"/>
      <c r="E3" s="320"/>
      <c r="F3" s="321"/>
    </row>
    <row r="4" spans="1:7" s="322" customFormat="1" ht="15.75" x14ac:dyDescent="0.25">
      <c r="A4" s="317"/>
      <c r="B4" s="103" t="s">
        <v>783</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80</v>
      </c>
      <c r="D9" s="331" t="s">
        <v>83</v>
      </c>
      <c r="E9" s="247"/>
      <c r="F9" s="164">
        <f>C9*E9</f>
        <v>0</v>
      </c>
    </row>
    <row r="10" spans="1:7" x14ac:dyDescent="0.2">
      <c r="A10" s="162"/>
      <c r="B10" s="332"/>
      <c r="C10" s="330"/>
      <c r="D10" s="331"/>
      <c r="E10" s="164"/>
      <c r="F10" s="164"/>
    </row>
    <row r="11" spans="1:7" ht="25.5" x14ac:dyDescent="0.2">
      <c r="A11" s="162">
        <f>COUNT($A$7:A10)+1</f>
        <v>2</v>
      </c>
      <c r="B11" s="250" t="s">
        <v>760</v>
      </c>
      <c r="C11" s="256"/>
      <c r="D11" s="255"/>
      <c r="E11" s="338"/>
      <c r="F11" s="330"/>
    </row>
    <row r="12" spans="1:7" ht="76.5" x14ac:dyDescent="0.2">
      <c r="A12" s="162"/>
      <c r="B12" s="248" t="s">
        <v>759</v>
      </c>
      <c r="C12" s="256"/>
      <c r="D12" s="255"/>
      <c r="E12" s="338"/>
      <c r="F12" s="330"/>
    </row>
    <row r="13" spans="1:7" ht="14.25" x14ac:dyDescent="0.2">
      <c r="A13" s="162"/>
      <c r="B13" s="332"/>
      <c r="C13" s="256">
        <v>20</v>
      </c>
      <c r="D13" s="255" t="s">
        <v>80</v>
      </c>
      <c r="E13" s="249"/>
      <c r="F13" s="164">
        <f>+C13*E13</f>
        <v>0</v>
      </c>
    </row>
    <row r="14" spans="1:7" x14ac:dyDescent="0.2">
      <c r="A14" s="162"/>
      <c r="B14" s="332"/>
      <c r="C14" s="330"/>
      <c r="D14" s="331"/>
      <c r="E14" s="164"/>
      <c r="F14" s="330"/>
    </row>
    <row r="15" spans="1:7" x14ac:dyDescent="0.2">
      <c r="A15" s="162">
        <f>COUNT($A$7:A14)+1</f>
        <v>3</v>
      </c>
      <c r="B15" s="250" t="s">
        <v>758</v>
      </c>
      <c r="C15" s="330"/>
      <c r="D15" s="331"/>
      <c r="E15" s="164"/>
      <c r="F15" s="330"/>
    </row>
    <row r="16" spans="1:7" ht="30" customHeight="1" x14ac:dyDescent="0.2">
      <c r="A16" s="162"/>
      <c r="B16" s="248" t="s">
        <v>757</v>
      </c>
      <c r="C16" s="330"/>
      <c r="D16" s="331"/>
      <c r="E16" s="164"/>
      <c r="F16" s="330"/>
    </row>
    <row r="17" spans="1:6" x14ac:dyDescent="0.2">
      <c r="A17" s="162"/>
      <c r="B17" s="332"/>
      <c r="C17" s="330">
        <v>50</v>
      </c>
      <c r="D17" s="255" t="s">
        <v>10</v>
      </c>
      <c r="E17" s="249"/>
      <c r="F17" s="164">
        <f>+C17*E17</f>
        <v>0</v>
      </c>
    </row>
    <row r="18" spans="1:6" x14ac:dyDescent="0.2">
      <c r="A18" s="162"/>
      <c r="B18" s="332"/>
      <c r="C18" s="330"/>
      <c r="D18" s="331"/>
      <c r="E18" s="164"/>
      <c r="F18" s="330"/>
    </row>
    <row r="19" spans="1:6" x14ac:dyDescent="0.2">
      <c r="A19" s="162">
        <f>COUNT($A$7:A18)+1</f>
        <v>4</v>
      </c>
      <c r="B19" s="265" t="s">
        <v>756</v>
      </c>
      <c r="C19" s="264"/>
      <c r="D19" s="263"/>
      <c r="E19" s="262"/>
      <c r="F19" s="264"/>
    </row>
    <row r="20" spans="1:6" ht="77.25" customHeight="1" x14ac:dyDescent="0.2">
      <c r="A20" s="162"/>
      <c r="B20" s="248" t="s">
        <v>755</v>
      </c>
      <c r="C20" s="264"/>
      <c r="D20" s="263"/>
      <c r="E20" s="262"/>
      <c r="F20" s="262"/>
    </row>
    <row r="21" spans="1:6" ht="14.25" x14ac:dyDescent="0.2">
      <c r="A21" s="162"/>
      <c r="B21" s="332"/>
      <c r="C21" s="330">
        <v>10</v>
      </c>
      <c r="D21" s="331" t="s">
        <v>83</v>
      </c>
      <c r="E21" s="247"/>
      <c r="F21" s="164">
        <f>+E21*C21</f>
        <v>0</v>
      </c>
    </row>
    <row r="22" spans="1:6" x14ac:dyDescent="0.2">
      <c r="A22" s="162"/>
      <c r="B22" s="332"/>
      <c r="C22" s="330"/>
      <c r="D22" s="331"/>
      <c r="E22" s="164"/>
      <c r="F22" s="330"/>
    </row>
    <row r="23" spans="1:6" x14ac:dyDescent="0.2">
      <c r="A23" s="162">
        <f>COUNT($A$7:A22)+1</f>
        <v>5</v>
      </c>
      <c r="B23" s="261" t="s">
        <v>754</v>
      </c>
      <c r="C23" s="330"/>
      <c r="D23" s="331"/>
      <c r="E23" s="164"/>
      <c r="F23" s="330"/>
    </row>
    <row r="24" spans="1:6" ht="76.5" x14ac:dyDescent="0.2">
      <c r="A24" s="162"/>
      <c r="B24" s="248" t="s">
        <v>753</v>
      </c>
      <c r="C24" s="330"/>
      <c r="D24" s="331"/>
      <c r="E24" s="164"/>
      <c r="F24" s="330"/>
    </row>
    <row r="25" spans="1:6" ht="14.25" x14ac:dyDescent="0.2">
      <c r="A25" s="162"/>
      <c r="B25" s="332"/>
      <c r="C25" s="330">
        <v>10</v>
      </c>
      <c r="D25" s="331" t="s">
        <v>83</v>
      </c>
      <c r="E25" s="247"/>
      <c r="F25" s="164">
        <f>+E25*C25</f>
        <v>0</v>
      </c>
    </row>
    <row r="26" spans="1:6" x14ac:dyDescent="0.2">
      <c r="A26" s="162"/>
      <c r="B26" s="332"/>
      <c r="C26" s="330"/>
      <c r="D26" s="331"/>
      <c r="E26" s="164"/>
      <c r="F26" s="164"/>
    </row>
    <row r="27" spans="1:6" x14ac:dyDescent="0.2">
      <c r="A27" s="162"/>
      <c r="B27" s="332"/>
      <c r="C27" s="330"/>
      <c r="D27" s="331"/>
      <c r="E27" s="164"/>
      <c r="F27" s="164"/>
    </row>
    <row r="28" spans="1:6" x14ac:dyDescent="0.2">
      <c r="A28" s="162"/>
      <c r="B28" s="332"/>
      <c r="C28" s="330"/>
      <c r="D28" s="331"/>
      <c r="E28" s="164"/>
      <c r="F28" s="164"/>
    </row>
    <row r="29" spans="1:6" x14ac:dyDescent="0.2">
      <c r="A29" s="162"/>
      <c r="B29" s="332"/>
      <c r="C29" s="330"/>
      <c r="D29" s="331"/>
      <c r="E29" s="164"/>
      <c r="F29" s="164"/>
    </row>
    <row r="30" spans="1:6" x14ac:dyDescent="0.2">
      <c r="A30" s="162"/>
      <c r="B30" s="332"/>
      <c r="C30" s="330"/>
      <c r="D30" s="331"/>
      <c r="E30" s="164"/>
      <c r="F30" s="164"/>
    </row>
    <row r="31" spans="1:6" x14ac:dyDescent="0.2">
      <c r="A31" s="162"/>
      <c r="B31" s="332"/>
      <c r="C31" s="330"/>
      <c r="D31" s="331"/>
      <c r="E31" s="164"/>
      <c r="F31" s="164"/>
    </row>
    <row r="32" spans="1:6" x14ac:dyDescent="0.2">
      <c r="A32" s="162"/>
      <c r="B32" s="332"/>
      <c r="C32" s="330"/>
      <c r="D32" s="331"/>
      <c r="E32" s="164"/>
      <c r="F32" s="164"/>
    </row>
    <row r="33" spans="1:6" x14ac:dyDescent="0.2">
      <c r="A33" s="162">
        <f>COUNT($A$7:A25)+1</f>
        <v>6</v>
      </c>
      <c r="B33" s="260" t="s">
        <v>752</v>
      </c>
      <c r="C33" s="330"/>
      <c r="D33" s="331"/>
      <c r="E33" s="164"/>
      <c r="F33" s="330"/>
    </row>
    <row r="34" spans="1:6" ht="76.5" x14ac:dyDescent="0.2">
      <c r="A34" s="162"/>
      <c r="B34" s="248" t="s">
        <v>751</v>
      </c>
      <c r="C34" s="330"/>
      <c r="D34" s="331"/>
      <c r="E34" s="164"/>
      <c r="F34" s="330"/>
    </row>
    <row r="35" spans="1:6" ht="14.25" x14ac:dyDescent="0.2">
      <c r="A35" s="162"/>
      <c r="B35" s="258"/>
      <c r="C35" s="330">
        <v>10</v>
      </c>
      <c r="D35" s="331" t="s">
        <v>83</v>
      </c>
      <c r="E35" s="247"/>
      <c r="F35" s="164">
        <f>+E35*C35</f>
        <v>0</v>
      </c>
    </row>
    <row r="36" spans="1:6" x14ac:dyDescent="0.2">
      <c r="A36" s="162"/>
      <c r="B36" s="258"/>
      <c r="C36" s="330"/>
      <c r="D36" s="331"/>
      <c r="E36" s="164"/>
      <c r="F36" s="164"/>
    </row>
    <row r="37" spans="1:6" x14ac:dyDescent="0.2">
      <c r="A37" s="162">
        <f>COUNT($A$7:A36)+1</f>
        <v>7</v>
      </c>
      <c r="B37" s="259" t="s">
        <v>750</v>
      </c>
      <c r="C37" s="330"/>
      <c r="D37" s="331"/>
      <c r="E37" s="164"/>
      <c r="F37" s="164"/>
    </row>
    <row r="38" spans="1:6" ht="76.5" x14ac:dyDescent="0.2">
      <c r="A38" s="162"/>
      <c r="B38" s="248" t="s">
        <v>749</v>
      </c>
      <c r="C38" s="330"/>
      <c r="D38" s="331"/>
      <c r="E38" s="164"/>
      <c r="F38" s="164"/>
    </row>
    <row r="39" spans="1:6" ht="14.25" x14ac:dyDescent="0.2">
      <c r="A39" s="162"/>
      <c r="B39" s="258"/>
      <c r="C39" s="330">
        <v>5</v>
      </c>
      <c r="D39" s="331" t="s">
        <v>83</v>
      </c>
      <c r="E39" s="247"/>
      <c r="F39" s="164">
        <f>+E39*C39</f>
        <v>0</v>
      </c>
    </row>
    <row r="40" spans="1:6" x14ac:dyDescent="0.2">
      <c r="A40" s="162"/>
      <c r="B40" s="332"/>
      <c r="C40" s="330"/>
      <c r="D40" s="331"/>
      <c r="E40" s="164"/>
      <c r="F40" s="330"/>
    </row>
    <row r="41" spans="1:6" x14ac:dyDescent="0.2">
      <c r="A41" s="162">
        <f>COUNT($A$7:A40)+1</f>
        <v>8</v>
      </c>
      <c r="B41" s="329" t="s">
        <v>742</v>
      </c>
      <c r="C41" s="330"/>
      <c r="D41" s="331"/>
      <c r="E41" s="164"/>
      <c r="F41" s="330"/>
    </row>
    <row r="42" spans="1:6" ht="51" x14ac:dyDescent="0.2">
      <c r="B42" s="248" t="s">
        <v>741</v>
      </c>
      <c r="C42" s="330"/>
      <c r="D42" s="331"/>
      <c r="E42" s="164"/>
      <c r="F42" s="330"/>
    </row>
    <row r="43" spans="1:6" ht="14.25" x14ac:dyDescent="0.2">
      <c r="B43" s="332"/>
      <c r="C43" s="330">
        <v>5</v>
      </c>
      <c r="D43" s="331" t="s">
        <v>80</v>
      </c>
      <c r="E43" s="247"/>
      <c r="F43" s="164">
        <f>C43*E43</f>
        <v>0</v>
      </c>
    </row>
    <row r="44" spans="1:6" x14ac:dyDescent="0.2">
      <c r="B44" s="332"/>
      <c r="C44" s="330"/>
      <c r="D44" s="331"/>
      <c r="E44" s="164"/>
      <c r="F44" s="330"/>
    </row>
    <row r="45" spans="1:6" x14ac:dyDescent="0.2">
      <c r="A45" s="162">
        <f>COUNT($A$7:A44)+1</f>
        <v>9</v>
      </c>
      <c r="B45" s="329" t="s">
        <v>740</v>
      </c>
      <c r="C45" s="330"/>
      <c r="D45" s="331"/>
      <c r="E45" s="164"/>
      <c r="F45" s="330"/>
    </row>
    <row r="46" spans="1:6" ht="42.75" customHeight="1" x14ac:dyDescent="0.2">
      <c r="B46" s="248" t="s">
        <v>739</v>
      </c>
      <c r="C46" s="330"/>
      <c r="D46" s="331"/>
      <c r="E46" s="164"/>
      <c r="F46" s="330"/>
    </row>
    <row r="47" spans="1:6" ht="14.25" x14ac:dyDescent="0.2">
      <c r="B47" s="332"/>
      <c r="C47" s="330">
        <v>150</v>
      </c>
      <c r="D47" s="331" t="s">
        <v>80</v>
      </c>
      <c r="E47" s="247"/>
      <c r="F47" s="164">
        <f>C47*E47</f>
        <v>0</v>
      </c>
    </row>
    <row r="48" spans="1:6" x14ac:dyDescent="0.2">
      <c r="B48" s="332"/>
      <c r="C48" s="330"/>
      <c r="D48" s="331"/>
      <c r="E48" s="164"/>
      <c r="F48" s="330"/>
    </row>
    <row r="49" spans="1:6" x14ac:dyDescent="0.2">
      <c r="A49" s="162">
        <f>COUNT($A$7:A48)+1</f>
        <v>10</v>
      </c>
      <c r="B49" s="334" t="s">
        <v>735</v>
      </c>
      <c r="C49" s="335"/>
      <c r="D49" s="336"/>
      <c r="E49" s="164"/>
      <c r="F49" s="337"/>
    </row>
    <row r="50" spans="1:6" ht="51" x14ac:dyDescent="0.2">
      <c r="B50" s="248" t="s">
        <v>734</v>
      </c>
      <c r="C50" s="335"/>
      <c r="D50" s="336"/>
      <c r="E50" s="164"/>
      <c r="F50" s="337"/>
    </row>
    <row r="51" spans="1:6" x14ac:dyDescent="0.2">
      <c r="B51" s="257"/>
      <c r="C51" s="335">
        <v>13</v>
      </c>
      <c r="D51" s="331" t="s">
        <v>7</v>
      </c>
      <c r="E51" s="247"/>
      <c r="F51" s="337">
        <f>C51*E51</f>
        <v>0</v>
      </c>
    </row>
    <row r="52" spans="1:6" x14ac:dyDescent="0.2">
      <c r="B52" s="257"/>
      <c r="C52" s="335"/>
      <c r="D52" s="336"/>
      <c r="E52" s="164"/>
      <c r="F52" s="337"/>
    </row>
    <row r="53" spans="1:6" x14ac:dyDescent="0.2">
      <c r="A53" s="162">
        <f>COUNT($A$7:A52)+1</f>
        <v>11</v>
      </c>
      <c r="B53" s="334" t="s">
        <v>733</v>
      </c>
      <c r="C53" s="335"/>
      <c r="D53" s="336"/>
      <c r="E53" s="164"/>
      <c r="F53" s="337"/>
    </row>
    <row r="54" spans="1:6" ht="38.25" x14ac:dyDescent="0.2">
      <c r="B54" s="248" t="s">
        <v>732</v>
      </c>
      <c r="C54" s="335"/>
      <c r="D54" s="336"/>
      <c r="E54" s="164"/>
      <c r="F54" s="337"/>
    </row>
    <row r="55" spans="1:6" ht="14.25" x14ac:dyDescent="0.2">
      <c r="B55" s="257"/>
      <c r="C55" s="335">
        <v>80</v>
      </c>
      <c r="D55" s="331" t="s">
        <v>83</v>
      </c>
      <c r="E55" s="247"/>
      <c r="F55" s="337">
        <f>C55*E55</f>
        <v>0</v>
      </c>
    </row>
    <row r="56" spans="1:6" x14ac:dyDescent="0.2">
      <c r="B56" s="257"/>
      <c r="C56" s="335"/>
      <c r="D56" s="336"/>
      <c r="E56" s="337"/>
      <c r="F56" s="335"/>
    </row>
    <row r="57" spans="1:6" x14ac:dyDescent="0.2">
      <c r="B57" s="257"/>
      <c r="C57" s="335"/>
      <c r="D57" s="336"/>
      <c r="E57" s="337"/>
      <c r="F57" s="335"/>
    </row>
    <row r="58" spans="1:6" x14ac:dyDescent="0.2">
      <c r="B58" s="257"/>
      <c r="C58" s="335"/>
      <c r="D58" s="336"/>
      <c r="E58" s="337"/>
      <c r="F58" s="335"/>
    </row>
    <row r="59" spans="1:6" x14ac:dyDescent="0.2">
      <c r="B59" s="257"/>
      <c r="C59" s="335"/>
      <c r="D59" s="336"/>
      <c r="E59" s="337"/>
      <c r="F59" s="335"/>
    </row>
    <row r="60" spans="1:6" x14ac:dyDescent="0.2">
      <c r="B60" s="257"/>
      <c r="C60" s="335"/>
      <c r="D60" s="336"/>
      <c r="E60" s="337"/>
      <c r="F60" s="335"/>
    </row>
    <row r="61" spans="1:6" x14ac:dyDescent="0.2">
      <c r="B61" s="257"/>
      <c r="C61" s="335"/>
      <c r="D61" s="336"/>
      <c r="E61" s="337"/>
      <c r="F61" s="335"/>
    </row>
    <row r="62" spans="1:6" x14ac:dyDescent="0.2">
      <c r="B62" s="257"/>
      <c r="C62" s="335"/>
      <c r="D62" s="336"/>
      <c r="E62" s="337"/>
      <c r="F62" s="335"/>
    </row>
    <row r="63" spans="1:6" x14ac:dyDescent="0.2">
      <c r="B63" s="257"/>
      <c r="C63" s="335"/>
      <c r="D63" s="336"/>
      <c r="E63" s="337"/>
      <c r="F63" s="335"/>
    </row>
    <row r="64" spans="1:6" x14ac:dyDescent="0.2">
      <c r="A64" s="162">
        <f>COUNT($A$7:A56)+1</f>
        <v>12</v>
      </c>
      <c r="B64" s="334" t="s">
        <v>353</v>
      </c>
      <c r="C64" s="335"/>
      <c r="D64" s="336"/>
      <c r="E64" s="337"/>
      <c r="F64" s="335"/>
    </row>
    <row r="65" spans="1:6" ht="89.25" x14ac:dyDescent="0.2">
      <c r="B65" s="248" t="s">
        <v>728</v>
      </c>
      <c r="C65" s="335"/>
      <c r="D65" s="336"/>
      <c r="E65" s="337"/>
      <c r="F65" s="335"/>
    </row>
    <row r="66" spans="1:6" x14ac:dyDescent="0.2">
      <c r="B66" s="334" t="s">
        <v>731</v>
      </c>
      <c r="C66" s="335"/>
      <c r="D66" s="336"/>
      <c r="E66" s="337"/>
      <c r="F66" s="335"/>
    </row>
    <row r="67" spans="1:6" ht="25.5" x14ac:dyDescent="0.2">
      <c r="B67" s="257" t="s">
        <v>730</v>
      </c>
      <c r="C67" s="256">
        <v>150</v>
      </c>
      <c r="D67" s="255" t="s">
        <v>80</v>
      </c>
      <c r="E67" s="249"/>
      <c r="F67" s="342">
        <f>C67*E67</f>
        <v>0</v>
      </c>
    </row>
    <row r="68" spans="1:6" ht="25.5" x14ac:dyDescent="0.2">
      <c r="B68" s="257" t="s">
        <v>725</v>
      </c>
      <c r="C68" s="256">
        <v>150</v>
      </c>
      <c r="D68" s="255" t="s">
        <v>80</v>
      </c>
      <c r="E68" s="249"/>
      <c r="F68" s="342">
        <f>C68*E68</f>
        <v>0</v>
      </c>
    </row>
    <row r="69" spans="1:6" x14ac:dyDescent="0.2">
      <c r="B69" s="257"/>
      <c r="C69" s="335"/>
      <c r="D69" s="336"/>
      <c r="E69" s="337"/>
      <c r="F69" s="335"/>
    </row>
    <row r="70" spans="1:6" ht="25.5" x14ac:dyDescent="0.2">
      <c r="A70" s="162">
        <f>COUNT($A$7:A69)+1</f>
        <v>13</v>
      </c>
      <c r="B70" s="334" t="s">
        <v>729</v>
      </c>
      <c r="C70" s="335"/>
      <c r="D70" s="336"/>
      <c r="E70" s="337"/>
      <c r="F70" s="335"/>
    </row>
    <row r="71" spans="1:6" ht="89.25" x14ac:dyDescent="0.2">
      <c r="B71" s="248" t="s">
        <v>728</v>
      </c>
      <c r="C71" s="335"/>
      <c r="D71" s="336"/>
      <c r="E71" s="337"/>
      <c r="F71" s="335"/>
    </row>
    <row r="72" spans="1:6" x14ac:dyDescent="0.2">
      <c r="B72" s="334" t="s">
        <v>727</v>
      </c>
      <c r="C72" s="335"/>
      <c r="D72" s="336"/>
      <c r="E72" s="337"/>
      <c r="F72" s="335"/>
    </row>
    <row r="73" spans="1:6" ht="25.5" x14ac:dyDescent="0.2">
      <c r="B73" s="257" t="s">
        <v>726</v>
      </c>
      <c r="C73" s="256">
        <v>5</v>
      </c>
      <c r="D73" s="255" t="s">
        <v>80</v>
      </c>
      <c r="E73" s="249"/>
      <c r="F73" s="342">
        <f>C73*E73</f>
        <v>0</v>
      </c>
    </row>
    <row r="74" spans="1:6" ht="25.5" x14ac:dyDescent="0.2">
      <c r="B74" s="257" t="s">
        <v>725</v>
      </c>
      <c r="C74" s="256">
        <v>5</v>
      </c>
      <c r="D74" s="255" t="s">
        <v>80</v>
      </c>
      <c r="E74" s="249"/>
      <c r="F74" s="342">
        <f>C74*E74</f>
        <v>0</v>
      </c>
    </row>
    <row r="75" spans="1:6" x14ac:dyDescent="0.2">
      <c r="B75" s="257"/>
      <c r="C75" s="256"/>
      <c r="D75" s="255"/>
      <c r="E75" s="338"/>
      <c r="F75" s="342"/>
    </row>
    <row r="76" spans="1:6" x14ac:dyDescent="0.2">
      <c r="A76" s="162">
        <f>COUNT($A$7:A75)+1</f>
        <v>14</v>
      </c>
      <c r="B76" s="334" t="s">
        <v>724</v>
      </c>
      <c r="C76" s="335"/>
      <c r="D76" s="336"/>
      <c r="E76" s="337"/>
      <c r="F76" s="335"/>
    </row>
    <row r="77" spans="1:6" ht="78.75" customHeight="1" x14ac:dyDescent="0.2">
      <c r="B77" s="248" t="s">
        <v>723</v>
      </c>
      <c r="C77" s="335"/>
      <c r="D77" s="336"/>
      <c r="E77" s="337"/>
      <c r="F77" s="335"/>
    </row>
    <row r="78" spans="1:6" ht="14.25" x14ac:dyDescent="0.2">
      <c r="B78" s="343"/>
      <c r="C78" s="335">
        <v>150</v>
      </c>
      <c r="D78" s="255" t="s">
        <v>80</v>
      </c>
      <c r="E78" s="251"/>
      <c r="F78" s="342">
        <f>+E78*C78</f>
        <v>0</v>
      </c>
    </row>
    <row r="79" spans="1:6" x14ac:dyDescent="0.2">
      <c r="B79" s="257"/>
      <c r="C79" s="335"/>
      <c r="D79" s="336"/>
      <c r="E79" s="337"/>
      <c r="F79" s="342"/>
    </row>
    <row r="80" spans="1:6" x14ac:dyDescent="0.2">
      <c r="A80" s="162">
        <f>COUNT($A$7:A79)+1</f>
        <v>15</v>
      </c>
      <c r="B80" s="329" t="s">
        <v>81</v>
      </c>
      <c r="C80" s="330"/>
      <c r="D80" s="331"/>
      <c r="E80" s="164"/>
      <c r="F80" s="164"/>
    </row>
    <row r="81" spans="1:6" ht="63.75" x14ac:dyDescent="0.2">
      <c r="B81" s="248" t="s">
        <v>722</v>
      </c>
      <c r="C81" s="330"/>
      <c r="D81" s="331"/>
      <c r="E81" s="164"/>
      <c r="F81" s="330"/>
    </row>
    <row r="82" spans="1:6" ht="14.25" x14ac:dyDescent="0.2">
      <c r="B82" s="332"/>
      <c r="C82" s="330">
        <v>45</v>
      </c>
      <c r="D82" s="331" t="s">
        <v>83</v>
      </c>
      <c r="E82" s="247"/>
      <c r="F82" s="164">
        <f>C82*E82</f>
        <v>0</v>
      </c>
    </row>
    <row r="83" spans="1:6" x14ac:dyDescent="0.2">
      <c r="B83" s="332"/>
      <c r="C83" s="330"/>
      <c r="D83" s="331"/>
      <c r="E83" s="164"/>
      <c r="F83" s="164"/>
    </row>
    <row r="84" spans="1:6" x14ac:dyDescent="0.2">
      <c r="B84" s="332"/>
      <c r="C84" s="330"/>
      <c r="D84" s="331"/>
      <c r="E84" s="164"/>
      <c r="F84" s="164"/>
    </row>
    <row r="85" spans="1:6" x14ac:dyDescent="0.2">
      <c r="B85" s="332"/>
      <c r="C85" s="330"/>
      <c r="D85" s="331"/>
      <c r="E85" s="164"/>
      <c r="F85" s="164"/>
    </row>
    <row r="86" spans="1:6" x14ac:dyDescent="0.2">
      <c r="B86" s="332"/>
      <c r="C86" s="330"/>
      <c r="D86" s="331"/>
      <c r="E86" s="164"/>
      <c r="F86" s="164"/>
    </row>
    <row r="87" spans="1:6" x14ac:dyDescent="0.2">
      <c r="B87" s="332"/>
      <c r="C87" s="330"/>
      <c r="D87" s="331"/>
      <c r="E87" s="164"/>
      <c r="F87" s="164"/>
    </row>
    <row r="88" spans="1:6" x14ac:dyDescent="0.2">
      <c r="B88" s="332"/>
      <c r="C88" s="330"/>
      <c r="D88" s="331"/>
      <c r="E88" s="164"/>
      <c r="F88" s="164"/>
    </row>
    <row r="89" spans="1:6" x14ac:dyDescent="0.2">
      <c r="B89" s="332"/>
      <c r="C89" s="330"/>
      <c r="D89" s="331"/>
      <c r="E89" s="164"/>
      <c r="F89" s="164"/>
    </row>
    <row r="90" spans="1:6" x14ac:dyDescent="0.2">
      <c r="A90" s="162">
        <f>COUNT($A$7:A83)+1</f>
        <v>16</v>
      </c>
      <c r="B90" s="329" t="s">
        <v>721</v>
      </c>
      <c r="C90" s="330"/>
      <c r="D90" s="331"/>
      <c r="E90" s="164"/>
      <c r="F90" s="164"/>
    </row>
    <row r="91" spans="1:6" ht="76.5" x14ac:dyDescent="0.2">
      <c r="B91" s="248" t="s">
        <v>720</v>
      </c>
      <c r="C91" s="330"/>
      <c r="D91" s="331"/>
      <c r="E91" s="164"/>
      <c r="F91" s="330"/>
    </row>
    <row r="92" spans="1:6" ht="14.25" x14ac:dyDescent="0.2">
      <c r="B92" s="332"/>
      <c r="C92" s="330">
        <v>5</v>
      </c>
      <c r="D92" s="331" t="s">
        <v>83</v>
      </c>
      <c r="E92" s="247"/>
      <c r="F92" s="164">
        <f>C92*E92</f>
        <v>0</v>
      </c>
    </row>
    <row r="93" spans="1:6" x14ac:dyDescent="0.2">
      <c r="B93" s="332"/>
      <c r="C93" s="330"/>
      <c r="D93" s="331"/>
      <c r="E93" s="164"/>
      <c r="F93" s="164"/>
    </row>
    <row r="94" spans="1:6" x14ac:dyDescent="0.2">
      <c r="A94" s="162">
        <f>COUNT($A$7:A93)+1</f>
        <v>17</v>
      </c>
      <c r="B94" s="329" t="s">
        <v>378</v>
      </c>
      <c r="C94" s="330"/>
      <c r="D94" s="331"/>
      <c r="E94" s="164"/>
      <c r="F94" s="164"/>
    </row>
    <row r="95" spans="1:6" ht="25.5" x14ac:dyDescent="0.2">
      <c r="B95" s="248" t="s">
        <v>379</v>
      </c>
      <c r="C95" s="330"/>
      <c r="D95" s="331"/>
      <c r="E95" s="164"/>
      <c r="F95" s="330"/>
    </row>
    <row r="96" spans="1:6" ht="14.25" x14ac:dyDescent="0.2">
      <c r="B96" s="332"/>
      <c r="C96" s="330">
        <v>65</v>
      </c>
      <c r="D96" s="331" t="s">
        <v>80</v>
      </c>
      <c r="E96" s="247"/>
      <c r="F96" s="164">
        <f>C96*E96</f>
        <v>0</v>
      </c>
    </row>
    <row r="97" spans="1:6" x14ac:dyDescent="0.2">
      <c r="B97" s="332"/>
      <c r="C97" s="330"/>
      <c r="D97" s="331"/>
      <c r="E97" s="164"/>
      <c r="F97" s="164"/>
    </row>
    <row r="98" spans="1:6" x14ac:dyDescent="0.2">
      <c r="A98" s="162">
        <f>COUNT($A$7:A97)+1</f>
        <v>18</v>
      </c>
      <c r="B98" s="344" t="s">
        <v>715</v>
      </c>
      <c r="C98" s="335"/>
      <c r="D98" s="336"/>
      <c r="E98" s="337"/>
      <c r="F98" s="335"/>
    </row>
    <row r="99" spans="1:6" ht="38.25" x14ac:dyDescent="0.2">
      <c r="B99" s="248" t="s">
        <v>714</v>
      </c>
      <c r="C99" s="335"/>
      <c r="D99" s="336"/>
      <c r="E99" s="337"/>
      <c r="F99" s="335"/>
    </row>
    <row r="100" spans="1:6" ht="14.25" x14ac:dyDescent="0.2">
      <c r="B100" s="257" t="s">
        <v>713</v>
      </c>
      <c r="C100" s="335">
        <v>110</v>
      </c>
      <c r="D100" s="336" t="s">
        <v>73</v>
      </c>
      <c r="E100" s="251"/>
      <c r="F100" s="337">
        <f>C100*E100</f>
        <v>0</v>
      </c>
    </row>
    <row r="101" spans="1:6" ht="14.25" x14ac:dyDescent="0.2">
      <c r="B101" s="257" t="s">
        <v>712</v>
      </c>
      <c r="C101" s="335">
        <v>30</v>
      </c>
      <c r="D101" s="336" t="s">
        <v>73</v>
      </c>
      <c r="E101" s="251"/>
      <c r="F101" s="337">
        <f>C101*E101</f>
        <v>0</v>
      </c>
    </row>
    <row r="102" spans="1:6" x14ac:dyDescent="0.2">
      <c r="B102" s="257"/>
      <c r="C102" s="335"/>
      <c r="D102" s="336"/>
      <c r="E102" s="337"/>
      <c r="F102" s="337"/>
    </row>
    <row r="103" spans="1:6" x14ac:dyDescent="0.2">
      <c r="A103" s="162">
        <f>COUNT($A$7:A102)+1</f>
        <v>19</v>
      </c>
      <c r="B103" s="329" t="s">
        <v>437</v>
      </c>
      <c r="C103" s="335"/>
      <c r="D103" s="336"/>
      <c r="E103" s="337"/>
      <c r="F103" s="337"/>
    </row>
    <row r="104" spans="1:6" ht="76.5" x14ac:dyDescent="0.2">
      <c r="B104" s="248" t="s">
        <v>711</v>
      </c>
      <c r="C104" s="335"/>
      <c r="D104" s="336"/>
      <c r="E104" s="337"/>
      <c r="F104" s="337"/>
    </row>
    <row r="105" spans="1:6" ht="14.25" x14ac:dyDescent="0.2">
      <c r="B105" s="257"/>
      <c r="C105" s="335">
        <v>25</v>
      </c>
      <c r="D105" s="331" t="s">
        <v>73</v>
      </c>
      <c r="E105" s="247"/>
      <c r="F105" s="164">
        <f>C105*E105</f>
        <v>0</v>
      </c>
    </row>
    <row r="106" spans="1:6" x14ac:dyDescent="0.2">
      <c r="B106" s="248"/>
      <c r="C106" s="335"/>
      <c r="D106" s="331"/>
      <c r="E106" s="164"/>
      <c r="F106" s="164"/>
    </row>
    <row r="107" spans="1:6" x14ac:dyDescent="0.2">
      <c r="A107" s="162">
        <f>COUNT($A$7:A106)+1</f>
        <v>20</v>
      </c>
      <c r="B107" s="329" t="s">
        <v>441</v>
      </c>
      <c r="C107" s="335"/>
      <c r="D107" s="336"/>
      <c r="E107" s="337"/>
      <c r="F107" s="337"/>
    </row>
    <row r="108" spans="1:6" ht="63.75" x14ac:dyDescent="0.2">
      <c r="B108" s="248" t="s">
        <v>710</v>
      </c>
      <c r="C108" s="335"/>
      <c r="D108" s="336"/>
      <c r="E108" s="337"/>
      <c r="F108" s="337"/>
    </row>
    <row r="109" spans="1:6" ht="14.25" x14ac:dyDescent="0.2">
      <c r="B109" s="257"/>
      <c r="C109" s="335">
        <v>30</v>
      </c>
      <c r="D109" s="331" t="s">
        <v>73</v>
      </c>
      <c r="E109" s="247"/>
      <c r="F109" s="164">
        <f>C109*E109</f>
        <v>0</v>
      </c>
    </row>
    <row r="110" spans="1:6" x14ac:dyDescent="0.2">
      <c r="B110" s="257"/>
      <c r="C110" s="335"/>
      <c r="D110" s="336"/>
      <c r="E110" s="337"/>
      <c r="F110" s="337"/>
    </row>
    <row r="111" spans="1:6" x14ac:dyDescent="0.2">
      <c r="A111" s="162">
        <f>COUNT($A$7:A110)+1</f>
        <v>21</v>
      </c>
      <c r="B111" s="329" t="s">
        <v>709</v>
      </c>
      <c r="C111" s="330"/>
      <c r="D111" s="331"/>
      <c r="E111" s="164"/>
      <c r="F111" s="164"/>
    </row>
    <row r="112" spans="1:6" ht="76.5" x14ac:dyDescent="0.2">
      <c r="B112" s="248" t="s">
        <v>708</v>
      </c>
      <c r="C112" s="330"/>
      <c r="D112" s="331"/>
      <c r="E112" s="164"/>
      <c r="F112" s="164"/>
    </row>
    <row r="113" spans="1:6" ht="14.25" x14ac:dyDescent="0.2">
      <c r="B113" s="332"/>
      <c r="C113" s="330">
        <v>45</v>
      </c>
      <c r="D113" s="331" t="s">
        <v>73</v>
      </c>
      <c r="E113" s="247"/>
      <c r="F113" s="164">
        <f>C113*E113</f>
        <v>0</v>
      </c>
    </row>
    <row r="114" spans="1:6" x14ac:dyDescent="0.2">
      <c r="B114" s="332"/>
      <c r="C114" s="330"/>
      <c r="D114" s="331"/>
      <c r="E114" s="164"/>
      <c r="F114" s="164"/>
    </row>
    <row r="115" spans="1:6" x14ac:dyDescent="0.2">
      <c r="B115" s="332"/>
      <c r="C115" s="330"/>
      <c r="D115" s="331"/>
      <c r="E115" s="164"/>
      <c r="F115" s="164"/>
    </row>
    <row r="116" spans="1:6" x14ac:dyDescent="0.2">
      <c r="B116" s="332"/>
      <c r="C116" s="330"/>
      <c r="D116" s="331"/>
      <c r="E116" s="164"/>
      <c r="F116" s="164"/>
    </row>
    <row r="117" spans="1:6" x14ac:dyDescent="0.2">
      <c r="B117" s="332"/>
      <c r="C117" s="330"/>
      <c r="D117" s="331"/>
      <c r="E117" s="164"/>
      <c r="F117" s="164"/>
    </row>
    <row r="118" spans="1:6" x14ac:dyDescent="0.2">
      <c r="B118" s="257"/>
      <c r="C118" s="335"/>
      <c r="D118" s="336"/>
      <c r="E118" s="337"/>
      <c r="F118" s="337"/>
    </row>
    <row r="119" spans="1:6" x14ac:dyDescent="0.2">
      <c r="A119" s="162">
        <f>COUNT($A$7:A118)+1</f>
        <v>22</v>
      </c>
      <c r="B119" s="329" t="s">
        <v>707</v>
      </c>
      <c r="C119" s="330"/>
      <c r="D119" s="331"/>
      <c r="E119" s="164"/>
      <c r="F119" s="330"/>
    </row>
    <row r="120" spans="1:6" ht="63.75" x14ac:dyDescent="0.2">
      <c r="B120" s="248" t="s">
        <v>706</v>
      </c>
      <c r="C120" s="330"/>
      <c r="D120" s="331"/>
      <c r="E120" s="164"/>
      <c r="F120" s="330"/>
    </row>
    <row r="121" spans="1:6" ht="14.25" x14ac:dyDescent="0.2">
      <c r="B121" s="332"/>
      <c r="C121" s="330">
        <v>35</v>
      </c>
      <c r="D121" s="331" t="s">
        <v>73</v>
      </c>
      <c r="E121" s="247"/>
      <c r="F121" s="164">
        <f>C121*E121</f>
        <v>0</v>
      </c>
    </row>
    <row r="122" spans="1:6" x14ac:dyDescent="0.2">
      <c r="B122" s="332"/>
      <c r="C122" s="330"/>
      <c r="D122" s="331"/>
      <c r="E122" s="164"/>
      <c r="F122" s="164"/>
    </row>
    <row r="123" spans="1:6" x14ac:dyDescent="0.2">
      <c r="A123" s="162">
        <f>COUNT($A$7:A122)+1</f>
        <v>23</v>
      </c>
      <c r="B123" s="329" t="s">
        <v>380</v>
      </c>
      <c r="C123" s="330"/>
      <c r="D123" s="331"/>
      <c r="E123" s="164"/>
      <c r="F123" s="164"/>
    </row>
    <row r="124" spans="1:6" ht="38.25" x14ac:dyDescent="0.2">
      <c r="B124" s="248" t="s">
        <v>705</v>
      </c>
      <c r="C124" s="330"/>
      <c r="D124" s="331"/>
      <c r="E124" s="164"/>
      <c r="F124" s="330"/>
    </row>
    <row r="125" spans="1:6" ht="14.25" x14ac:dyDescent="0.2">
      <c r="B125" s="332"/>
      <c r="C125" s="330">
        <v>135</v>
      </c>
      <c r="D125" s="331" t="s">
        <v>73</v>
      </c>
      <c r="E125" s="247"/>
      <c r="F125" s="164">
        <f>C125*E125</f>
        <v>0</v>
      </c>
    </row>
    <row r="126" spans="1:6" x14ac:dyDescent="0.2">
      <c r="B126" s="332"/>
      <c r="C126" s="330"/>
      <c r="D126" s="331"/>
      <c r="E126" s="164"/>
      <c r="F126" s="164"/>
    </row>
    <row r="127" spans="1:6" x14ac:dyDescent="0.2">
      <c r="A127" s="162">
        <f>COUNT($A$7:A126)+1</f>
        <v>24</v>
      </c>
      <c r="B127" s="329" t="s">
        <v>445</v>
      </c>
      <c r="C127" s="330"/>
      <c r="D127" s="331"/>
      <c r="E127" s="164"/>
      <c r="F127" s="164"/>
    </row>
    <row r="128" spans="1:6" ht="38.25" x14ac:dyDescent="0.2">
      <c r="B128" s="248" t="s">
        <v>704</v>
      </c>
      <c r="C128" s="330"/>
      <c r="D128" s="331"/>
      <c r="E128" s="164"/>
      <c r="F128" s="330"/>
    </row>
    <row r="129" spans="1:6" ht="14.25" x14ac:dyDescent="0.2">
      <c r="B129" s="332"/>
      <c r="C129" s="330">
        <v>80</v>
      </c>
      <c r="D129" s="331" t="s">
        <v>83</v>
      </c>
      <c r="E129" s="247"/>
      <c r="F129" s="164">
        <f>C129*E129</f>
        <v>0</v>
      </c>
    </row>
    <row r="130" spans="1:6" x14ac:dyDescent="0.2">
      <c r="B130" s="332"/>
      <c r="C130" s="330"/>
      <c r="D130" s="331"/>
      <c r="E130" s="164"/>
      <c r="F130" s="164"/>
    </row>
    <row r="131" spans="1:6" x14ac:dyDescent="0.2">
      <c r="A131" s="162">
        <f>COUNT($A$7:A130)+1</f>
        <v>25</v>
      </c>
      <c r="B131" s="329" t="s">
        <v>448</v>
      </c>
      <c r="C131" s="330"/>
      <c r="D131" s="331"/>
      <c r="E131" s="164"/>
      <c r="F131" s="330"/>
    </row>
    <row r="132" spans="1:6" ht="38.25" x14ac:dyDescent="0.2">
      <c r="B132" s="248" t="s">
        <v>703</v>
      </c>
      <c r="C132" s="330"/>
      <c r="D132" s="331"/>
      <c r="E132" s="164"/>
      <c r="F132" s="330"/>
    </row>
    <row r="133" spans="1:6" x14ac:dyDescent="0.2">
      <c r="B133" s="332"/>
      <c r="C133" s="330">
        <v>2</v>
      </c>
      <c r="D133" s="331" t="s">
        <v>0</v>
      </c>
      <c r="E133" s="247"/>
      <c r="F133" s="164">
        <f>C133*E133</f>
        <v>0</v>
      </c>
    </row>
    <row r="134" spans="1:6" x14ac:dyDescent="0.2">
      <c r="B134" s="332"/>
      <c r="C134" s="330"/>
      <c r="D134" s="331"/>
      <c r="E134" s="164"/>
      <c r="F134" s="164"/>
    </row>
    <row r="135" spans="1:6" x14ac:dyDescent="0.2">
      <c r="A135" s="162">
        <f>COUNT($A$7:A134)+1</f>
        <v>26</v>
      </c>
      <c r="B135" s="329" t="s">
        <v>451</v>
      </c>
      <c r="C135" s="330"/>
      <c r="D135" s="331"/>
      <c r="E135" s="164"/>
      <c r="F135" s="164"/>
    </row>
    <row r="136" spans="1:6" ht="25.5" x14ac:dyDescent="0.2">
      <c r="B136" s="248" t="s">
        <v>452</v>
      </c>
      <c r="C136" s="330"/>
      <c r="D136" s="331"/>
      <c r="E136" s="164"/>
      <c r="F136" s="330"/>
    </row>
    <row r="137" spans="1:6" x14ac:dyDescent="0.2">
      <c r="B137" s="332"/>
      <c r="C137" s="330">
        <v>2</v>
      </c>
      <c r="D137" s="331" t="s">
        <v>0</v>
      </c>
      <c r="E137" s="247"/>
      <c r="F137" s="164">
        <f>C137*E137</f>
        <v>0</v>
      </c>
    </row>
    <row r="138" spans="1:6" x14ac:dyDescent="0.2">
      <c r="B138" s="332"/>
      <c r="C138" s="330"/>
      <c r="D138" s="331"/>
      <c r="E138" s="164"/>
      <c r="F138" s="164"/>
    </row>
    <row r="139" spans="1:6" x14ac:dyDescent="0.2">
      <c r="A139" s="162">
        <f>COUNT($A$7:A138)+1</f>
        <v>27</v>
      </c>
      <c r="B139" s="329" t="s">
        <v>692</v>
      </c>
      <c r="C139" s="330"/>
      <c r="D139" s="331"/>
      <c r="E139" s="164"/>
      <c r="F139" s="330"/>
    </row>
    <row r="140" spans="1:6" ht="51" x14ac:dyDescent="0.2">
      <c r="B140" s="248" t="s">
        <v>691</v>
      </c>
      <c r="C140" s="330"/>
      <c r="D140" s="331"/>
      <c r="E140" s="164"/>
      <c r="F140" s="330"/>
    </row>
    <row r="141" spans="1:6" x14ac:dyDescent="0.2">
      <c r="B141" s="332"/>
      <c r="C141" s="330">
        <v>1</v>
      </c>
      <c r="D141" s="331" t="s">
        <v>0</v>
      </c>
      <c r="E141" s="247"/>
      <c r="F141" s="164">
        <f>C141*E141</f>
        <v>0</v>
      </c>
    </row>
    <row r="142" spans="1:6" x14ac:dyDescent="0.2">
      <c r="B142" s="332"/>
      <c r="C142" s="330"/>
      <c r="D142" s="331"/>
      <c r="E142" s="164"/>
      <c r="F142" s="330"/>
    </row>
    <row r="143" spans="1:6" x14ac:dyDescent="0.2">
      <c r="A143" s="162">
        <f>COUNT($A$7:A142)+1</f>
        <v>28</v>
      </c>
      <c r="B143" s="329" t="s">
        <v>773</v>
      </c>
      <c r="C143" s="330"/>
      <c r="D143" s="331"/>
      <c r="E143" s="164"/>
      <c r="F143" s="330"/>
    </row>
    <row r="144" spans="1:6" ht="93" customHeight="1" x14ac:dyDescent="0.2">
      <c r="B144" s="248" t="s">
        <v>772</v>
      </c>
      <c r="C144" s="330"/>
      <c r="D144" s="331"/>
      <c r="E144" s="164"/>
      <c r="F144" s="330"/>
    </row>
    <row r="145" spans="1:6" x14ac:dyDescent="0.2">
      <c r="B145" s="332"/>
      <c r="C145" s="330">
        <v>1</v>
      </c>
      <c r="D145" s="331" t="s">
        <v>0</v>
      </c>
      <c r="E145" s="247"/>
      <c r="F145" s="164">
        <f>C145*E145</f>
        <v>0</v>
      </c>
    </row>
    <row r="146" spans="1:6" x14ac:dyDescent="0.2">
      <c r="B146" s="332"/>
      <c r="C146" s="330"/>
      <c r="D146" s="331"/>
      <c r="E146" s="164"/>
      <c r="F146" s="330"/>
    </row>
    <row r="150" spans="1:6" ht="25.5" x14ac:dyDescent="0.2">
      <c r="A150" s="162">
        <f>COUNT($A$7:A147)+1</f>
        <v>29</v>
      </c>
      <c r="B150" s="329" t="s">
        <v>685</v>
      </c>
      <c r="C150" s="330"/>
      <c r="D150" s="331"/>
      <c r="E150" s="346"/>
      <c r="F150" s="330"/>
    </row>
    <row r="151" spans="1:6" ht="94.9" customHeight="1" x14ac:dyDescent="0.2">
      <c r="A151" s="119"/>
      <c r="B151" s="248" t="s">
        <v>684</v>
      </c>
      <c r="C151" s="330"/>
      <c r="D151" s="331"/>
      <c r="E151" s="164"/>
      <c r="F151" s="330"/>
    </row>
    <row r="152" spans="1:6" x14ac:dyDescent="0.2">
      <c r="A152" s="162"/>
      <c r="B152" s="347"/>
      <c r="C152" s="348"/>
      <c r="D152" s="349">
        <v>0.02</v>
      </c>
      <c r="E152" s="330"/>
      <c r="F152" s="164">
        <f>SUM(F9:F151)*D152</f>
        <v>0</v>
      </c>
    </row>
    <row r="153" spans="1:6" x14ac:dyDescent="0.2">
      <c r="A153" s="119"/>
      <c r="B153" s="332"/>
      <c r="C153" s="330"/>
      <c r="D153" s="331"/>
      <c r="E153" s="346"/>
      <c r="F153" s="164"/>
    </row>
    <row r="154" spans="1:6" x14ac:dyDescent="0.2">
      <c r="A154" s="162">
        <f>COUNT($A$7:A153)+1</f>
        <v>30</v>
      </c>
      <c r="B154" s="329" t="s">
        <v>93</v>
      </c>
      <c r="C154" s="330"/>
      <c r="D154" s="331"/>
      <c r="E154" s="330"/>
      <c r="F154" s="330"/>
    </row>
    <row r="155" spans="1:6" ht="38.25" x14ac:dyDescent="0.2">
      <c r="A155" s="119"/>
      <c r="B155" s="248" t="s">
        <v>683</v>
      </c>
      <c r="C155" s="348"/>
      <c r="D155" s="349">
        <v>0.1</v>
      </c>
      <c r="E155" s="330"/>
      <c r="F155" s="164">
        <f>SUM(F9:F151)*D155</f>
        <v>0</v>
      </c>
    </row>
    <row r="156" spans="1:6" x14ac:dyDescent="0.2">
      <c r="A156" s="350"/>
      <c r="C156" s="330"/>
      <c r="D156" s="331"/>
      <c r="E156" s="346"/>
      <c r="F156" s="330"/>
    </row>
    <row r="157" spans="1:6" ht="14.25" customHeight="1" thickBot="1" x14ac:dyDescent="0.3">
      <c r="A157" s="305"/>
      <c r="B157" s="306" t="s">
        <v>825</v>
      </c>
      <c r="C157" s="307"/>
      <c r="D157" s="308"/>
      <c r="E157" s="309"/>
      <c r="F157" s="309">
        <f>SUM(F9:F156)</f>
        <v>0</v>
      </c>
    </row>
    <row r="158" spans="1:6" ht="13.5" thickTop="1" x14ac:dyDescent="0.2">
      <c r="A158" s="121"/>
      <c r="C158" s="351"/>
      <c r="D158" s="352"/>
      <c r="E158" s="122"/>
      <c r="F158"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56"/>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813</v>
      </c>
      <c r="B3" s="103" t="s">
        <v>786</v>
      </c>
      <c r="C3" s="318"/>
      <c r="D3" s="319"/>
      <c r="E3" s="320"/>
      <c r="F3" s="321"/>
    </row>
    <row r="4" spans="1:7" s="322" customFormat="1" ht="15.75" x14ac:dyDescent="0.25">
      <c r="A4" s="317"/>
      <c r="B4" s="103" t="s">
        <v>785</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105</v>
      </c>
      <c r="D9" s="331" t="s">
        <v>83</v>
      </c>
      <c r="E9" s="247"/>
      <c r="F9" s="164">
        <f>C9*E9</f>
        <v>0</v>
      </c>
    </row>
    <row r="10" spans="1:7" x14ac:dyDescent="0.2">
      <c r="A10" s="162"/>
      <c r="B10" s="332"/>
      <c r="C10" s="330"/>
      <c r="D10" s="331"/>
      <c r="E10" s="164"/>
      <c r="F10" s="164"/>
    </row>
    <row r="11" spans="1:7" x14ac:dyDescent="0.2">
      <c r="A11" s="162">
        <f>COUNT($A$7:A10)+1</f>
        <v>2</v>
      </c>
      <c r="B11" s="329" t="s">
        <v>762</v>
      </c>
      <c r="C11" s="330"/>
      <c r="D11" s="331"/>
      <c r="E11" s="164"/>
      <c r="F11" s="330"/>
    </row>
    <row r="12" spans="1:7" ht="52.5" customHeight="1" x14ac:dyDescent="0.2">
      <c r="A12" s="162"/>
      <c r="B12" s="248" t="s">
        <v>761</v>
      </c>
      <c r="C12" s="330"/>
      <c r="D12" s="331"/>
      <c r="E12" s="164"/>
      <c r="F12" s="330"/>
    </row>
    <row r="13" spans="1:7" ht="14.25" x14ac:dyDescent="0.2">
      <c r="A13" s="162"/>
      <c r="B13" s="332"/>
      <c r="C13" s="330">
        <v>5</v>
      </c>
      <c r="D13" s="331" t="s">
        <v>83</v>
      </c>
      <c r="E13" s="247"/>
      <c r="F13" s="164">
        <f>C13*E13</f>
        <v>0</v>
      </c>
    </row>
    <row r="14" spans="1:7" x14ac:dyDescent="0.2">
      <c r="A14" s="162"/>
      <c r="B14" s="332"/>
      <c r="C14" s="330"/>
      <c r="D14" s="331"/>
      <c r="E14" s="164"/>
      <c r="F14" s="330"/>
    </row>
    <row r="15" spans="1:7" ht="25.5" x14ac:dyDescent="0.2">
      <c r="A15" s="162">
        <f>COUNT($A$7:A14)+1</f>
        <v>3</v>
      </c>
      <c r="B15" s="250" t="s">
        <v>760</v>
      </c>
      <c r="C15" s="256"/>
      <c r="D15" s="255"/>
      <c r="E15" s="338"/>
      <c r="F15" s="330"/>
    </row>
    <row r="16" spans="1:7" ht="76.5" x14ac:dyDescent="0.2">
      <c r="A16" s="162"/>
      <c r="B16" s="248" t="s">
        <v>759</v>
      </c>
      <c r="C16" s="256"/>
      <c r="D16" s="255"/>
      <c r="E16" s="338"/>
      <c r="F16" s="330"/>
    </row>
    <row r="17" spans="1:6" ht="14.25" x14ac:dyDescent="0.2">
      <c r="A17" s="162"/>
      <c r="B17" s="332"/>
      <c r="C17" s="256">
        <v>20</v>
      </c>
      <c r="D17" s="255" t="s">
        <v>80</v>
      </c>
      <c r="E17" s="249"/>
      <c r="F17" s="164">
        <f>+C17*E17</f>
        <v>0</v>
      </c>
    </row>
    <row r="18" spans="1:6" x14ac:dyDescent="0.2">
      <c r="A18" s="162"/>
      <c r="B18" s="332"/>
      <c r="C18" s="330"/>
      <c r="D18" s="331"/>
      <c r="E18" s="164"/>
      <c r="F18" s="330"/>
    </row>
    <row r="19" spans="1:6" x14ac:dyDescent="0.2">
      <c r="A19" s="162">
        <f>COUNT($A$7:A18)+1</f>
        <v>4</v>
      </c>
      <c r="B19" s="250" t="s">
        <v>758</v>
      </c>
      <c r="C19" s="330"/>
      <c r="D19" s="331"/>
      <c r="E19" s="164"/>
      <c r="F19" s="330"/>
    </row>
    <row r="20" spans="1:6" ht="27.75" customHeight="1" x14ac:dyDescent="0.2">
      <c r="A20" s="162"/>
      <c r="B20" s="248" t="s">
        <v>757</v>
      </c>
      <c r="C20" s="330"/>
      <c r="D20" s="331"/>
      <c r="E20" s="164"/>
      <c r="F20" s="330"/>
    </row>
    <row r="21" spans="1:6" x14ac:dyDescent="0.2">
      <c r="A21" s="162"/>
      <c r="B21" s="332"/>
      <c r="C21" s="330">
        <v>50</v>
      </c>
      <c r="D21" s="255" t="s">
        <v>10</v>
      </c>
      <c r="E21" s="249"/>
      <c r="F21" s="164">
        <f>+C21*E21</f>
        <v>0</v>
      </c>
    </row>
    <row r="22" spans="1:6" x14ac:dyDescent="0.2">
      <c r="A22" s="162"/>
      <c r="B22" s="332"/>
      <c r="C22" s="330"/>
      <c r="D22" s="331"/>
      <c r="E22" s="164"/>
      <c r="F22" s="330"/>
    </row>
    <row r="23" spans="1:6" x14ac:dyDescent="0.2">
      <c r="A23" s="162">
        <f>COUNT($A$7:A22)+1</f>
        <v>5</v>
      </c>
      <c r="B23" s="260" t="s">
        <v>752</v>
      </c>
      <c r="C23" s="330"/>
      <c r="D23" s="331"/>
      <c r="E23" s="164"/>
      <c r="F23" s="330"/>
    </row>
    <row r="24" spans="1:6" ht="76.5" x14ac:dyDescent="0.2">
      <c r="A24" s="162"/>
      <c r="B24" s="248" t="s">
        <v>751</v>
      </c>
      <c r="C24" s="330"/>
      <c r="D24" s="331"/>
      <c r="E24" s="164"/>
      <c r="F24" s="330"/>
    </row>
    <row r="25" spans="1:6" ht="14.25" x14ac:dyDescent="0.2">
      <c r="A25" s="162"/>
      <c r="B25" s="258"/>
      <c r="C25" s="330">
        <v>2</v>
      </c>
      <c r="D25" s="331" t="s">
        <v>83</v>
      </c>
      <c r="E25" s="247"/>
      <c r="F25" s="164">
        <f>+E25*C25</f>
        <v>0</v>
      </c>
    </row>
    <row r="26" spans="1:6" x14ac:dyDescent="0.2">
      <c r="A26" s="162"/>
      <c r="B26" s="258"/>
      <c r="C26" s="330"/>
      <c r="D26" s="331"/>
      <c r="E26" s="164"/>
      <c r="F26" s="164"/>
    </row>
    <row r="27" spans="1:6" x14ac:dyDescent="0.2">
      <c r="A27" s="162">
        <f>COUNT($A$7:A26)+1</f>
        <v>6</v>
      </c>
      <c r="B27" s="259" t="s">
        <v>750</v>
      </c>
      <c r="C27" s="330"/>
      <c r="D27" s="331"/>
      <c r="E27" s="164"/>
      <c r="F27" s="164"/>
    </row>
    <row r="28" spans="1:6" ht="76.5" x14ac:dyDescent="0.2">
      <c r="A28" s="162"/>
      <c r="B28" s="248" t="s">
        <v>749</v>
      </c>
      <c r="C28" s="330"/>
      <c r="D28" s="331"/>
      <c r="E28" s="164"/>
      <c r="F28" s="164"/>
    </row>
    <row r="29" spans="1:6" ht="14.25" x14ac:dyDescent="0.2">
      <c r="A29" s="162"/>
      <c r="B29" s="258"/>
      <c r="C29" s="330">
        <v>2</v>
      </c>
      <c r="D29" s="331" t="s">
        <v>83</v>
      </c>
      <c r="E29" s="247"/>
      <c r="F29" s="164">
        <f>+E29*C29</f>
        <v>0</v>
      </c>
    </row>
    <row r="30" spans="1:6" x14ac:dyDescent="0.2">
      <c r="A30" s="162"/>
      <c r="B30" s="332"/>
      <c r="C30" s="330"/>
      <c r="D30" s="331"/>
      <c r="E30" s="164"/>
      <c r="F30" s="330"/>
    </row>
    <row r="31" spans="1:6" x14ac:dyDescent="0.2">
      <c r="A31" s="162">
        <f>COUNT($A$7:A30)+1</f>
        <v>7</v>
      </c>
      <c r="B31" s="329" t="s">
        <v>742</v>
      </c>
      <c r="C31" s="330"/>
      <c r="D31" s="331"/>
      <c r="E31" s="164"/>
      <c r="F31" s="330"/>
    </row>
    <row r="32" spans="1:6" ht="51" x14ac:dyDescent="0.2">
      <c r="B32" s="248" t="s">
        <v>741</v>
      </c>
      <c r="C32" s="330"/>
      <c r="D32" s="331"/>
      <c r="E32" s="164"/>
      <c r="F32" s="330"/>
    </row>
    <row r="33" spans="1:6" ht="14.25" x14ac:dyDescent="0.2">
      <c r="B33" s="332"/>
      <c r="C33" s="330">
        <v>15</v>
      </c>
      <c r="D33" s="331" t="s">
        <v>80</v>
      </c>
      <c r="E33" s="247"/>
      <c r="F33" s="164">
        <f>C33*E33</f>
        <v>0</v>
      </c>
    </row>
    <row r="34" spans="1:6" x14ac:dyDescent="0.2">
      <c r="B34" s="332"/>
      <c r="C34" s="330"/>
      <c r="D34" s="331"/>
      <c r="E34" s="164"/>
      <c r="F34" s="330"/>
    </row>
    <row r="35" spans="1:6" x14ac:dyDescent="0.2">
      <c r="A35" s="162">
        <f>COUNT($A$7:A34)+1</f>
        <v>8</v>
      </c>
      <c r="B35" s="329" t="s">
        <v>740</v>
      </c>
      <c r="C35" s="330"/>
      <c r="D35" s="331"/>
      <c r="E35" s="164"/>
      <c r="F35" s="330"/>
    </row>
    <row r="36" spans="1:6" ht="41.25" customHeight="1" x14ac:dyDescent="0.2">
      <c r="B36" s="248" t="s">
        <v>739</v>
      </c>
      <c r="C36" s="330"/>
      <c r="D36" s="331"/>
      <c r="E36" s="164"/>
      <c r="F36" s="330"/>
    </row>
    <row r="37" spans="1:6" ht="14.25" x14ac:dyDescent="0.2">
      <c r="B37" s="332"/>
      <c r="C37" s="330">
        <v>350</v>
      </c>
      <c r="D37" s="331" t="s">
        <v>80</v>
      </c>
      <c r="E37" s="247"/>
      <c r="F37" s="164">
        <f>C37*E37</f>
        <v>0</v>
      </c>
    </row>
    <row r="38" spans="1:6" x14ac:dyDescent="0.2">
      <c r="B38" s="332"/>
      <c r="C38" s="330"/>
      <c r="D38" s="331"/>
      <c r="E38" s="164"/>
      <c r="F38" s="330"/>
    </row>
    <row r="39" spans="1:6" x14ac:dyDescent="0.2">
      <c r="A39" s="162">
        <f>COUNT($A$7:A38)+1</f>
        <v>9</v>
      </c>
      <c r="B39" s="334" t="s">
        <v>735</v>
      </c>
      <c r="C39" s="335"/>
      <c r="D39" s="336"/>
      <c r="E39" s="164"/>
      <c r="F39" s="337"/>
    </row>
    <row r="40" spans="1:6" ht="51" x14ac:dyDescent="0.2">
      <c r="B40" s="248" t="s">
        <v>734</v>
      </c>
      <c r="C40" s="335"/>
      <c r="D40" s="336"/>
      <c r="E40" s="164"/>
      <c r="F40" s="337"/>
    </row>
    <row r="41" spans="1:6" x14ac:dyDescent="0.2">
      <c r="B41" s="257"/>
      <c r="C41" s="335">
        <v>8</v>
      </c>
      <c r="D41" s="331" t="s">
        <v>7</v>
      </c>
      <c r="E41" s="247"/>
      <c r="F41" s="337">
        <f>C41*E41</f>
        <v>0</v>
      </c>
    </row>
    <row r="42" spans="1:6" x14ac:dyDescent="0.2">
      <c r="B42" s="257"/>
      <c r="C42" s="335"/>
      <c r="D42" s="336"/>
      <c r="E42" s="164"/>
      <c r="F42" s="337"/>
    </row>
    <row r="43" spans="1:6" x14ac:dyDescent="0.2">
      <c r="A43" s="162">
        <f>COUNT($A$7:A42)+1</f>
        <v>10</v>
      </c>
      <c r="B43" s="334" t="s">
        <v>733</v>
      </c>
      <c r="C43" s="335"/>
      <c r="D43" s="336"/>
      <c r="E43" s="164"/>
      <c r="F43" s="337"/>
    </row>
    <row r="44" spans="1:6" ht="38.25" x14ac:dyDescent="0.2">
      <c r="B44" s="248" t="s">
        <v>732</v>
      </c>
      <c r="C44" s="335"/>
      <c r="D44" s="336"/>
      <c r="E44" s="164"/>
      <c r="F44" s="337"/>
    </row>
    <row r="45" spans="1:6" ht="14.25" x14ac:dyDescent="0.2">
      <c r="B45" s="257"/>
      <c r="C45" s="335">
        <v>100</v>
      </c>
      <c r="D45" s="331" t="s">
        <v>83</v>
      </c>
      <c r="E45" s="247"/>
      <c r="F45" s="337">
        <f>C45*E45</f>
        <v>0</v>
      </c>
    </row>
    <row r="46" spans="1:6" x14ac:dyDescent="0.2">
      <c r="B46" s="257"/>
      <c r="C46" s="335"/>
      <c r="D46" s="336"/>
      <c r="E46" s="337"/>
      <c r="F46" s="335"/>
    </row>
    <row r="47" spans="1:6" x14ac:dyDescent="0.2">
      <c r="A47" s="162">
        <f>COUNT($A$7:A46)+1</f>
        <v>11</v>
      </c>
      <c r="B47" s="334" t="s">
        <v>353</v>
      </c>
      <c r="C47" s="335"/>
      <c r="D47" s="336"/>
      <c r="E47" s="337"/>
      <c r="F47" s="335"/>
    </row>
    <row r="48" spans="1:6" ht="89.25" x14ac:dyDescent="0.2">
      <c r="B48" s="248" t="s">
        <v>728</v>
      </c>
      <c r="C48" s="335"/>
      <c r="D48" s="336"/>
      <c r="E48" s="337"/>
      <c r="F48" s="335"/>
    </row>
    <row r="49" spans="1:6" x14ac:dyDescent="0.2">
      <c r="B49" s="334" t="s">
        <v>731</v>
      </c>
      <c r="C49" s="335"/>
      <c r="D49" s="336"/>
      <c r="E49" s="337"/>
      <c r="F49" s="335"/>
    </row>
    <row r="50" spans="1:6" ht="25.5" x14ac:dyDescent="0.2">
      <c r="B50" s="257" t="s">
        <v>730</v>
      </c>
      <c r="C50" s="256">
        <v>350</v>
      </c>
      <c r="D50" s="255" t="s">
        <v>80</v>
      </c>
      <c r="E50" s="249"/>
      <c r="F50" s="342">
        <f>C50*E50</f>
        <v>0</v>
      </c>
    </row>
    <row r="51" spans="1:6" ht="25.5" x14ac:dyDescent="0.2">
      <c r="B51" s="257" t="s">
        <v>725</v>
      </c>
      <c r="C51" s="256">
        <v>350</v>
      </c>
      <c r="D51" s="255" t="s">
        <v>80</v>
      </c>
      <c r="E51" s="249"/>
      <c r="F51" s="342">
        <f>C51*E51</f>
        <v>0</v>
      </c>
    </row>
    <row r="52" spans="1:6" x14ac:dyDescent="0.2">
      <c r="B52" s="257"/>
      <c r="C52" s="335"/>
      <c r="D52" s="336"/>
      <c r="E52" s="337"/>
      <c r="F52" s="335"/>
    </row>
    <row r="53" spans="1:6" ht="25.5" x14ac:dyDescent="0.2">
      <c r="A53" s="162">
        <f>COUNT($A$7:A52)+1</f>
        <v>12</v>
      </c>
      <c r="B53" s="334" t="s">
        <v>729</v>
      </c>
      <c r="C53" s="335"/>
      <c r="D53" s="336"/>
      <c r="E53" s="337"/>
      <c r="F53" s="335"/>
    </row>
    <row r="54" spans="1:6" ht="89.25" x14ac:dyDescent="0.2">
      <c r="B54" s="248" t="s">
        <v>728</v>
      </c>
      <c r="C54" s="335"/>
      <c r="D54" s="336"/>
      <c r="E54" s="337"/>
      <c r="F54" s="335"/>
    </row>
    <row r="55" spans="1:6" x14ac:dyDescent="0.2">
      <c r="B55" s="334" t="s">
        <v>727</v>
      </c>
      <c r="C55" s="335"/>
      <c r="D55" s="336"/>
      <c r="E55" s="337"/>
      <c r="F55" s="335"/>
    </row>
    <row r="56" spans="1:6" ht="25.5" x14ac:dyDescent="0.2">
      <c r="B56" s="257" t="s">
        <v>726</v>
      </c>
      <c r="C56" s="256">
        <v>15</v>
      </c>
      <c r="D56" s="255" t="s">
        <v>80</v>
      </c>
      <c r="E56" s="249"/>
      <c r="F56" s="342">
        <f>C56*E56</f>
        <v>0</v>
      </c>
    </row>
    <row r="57" spans="1:6" ht="25.5" x14ac:dyDescent="0.2">
      <c r="B57" s="257" t="s">
        <v>725</v>
      </c>
      <c r="C57" s="256">
        <v>15</v>
      </c>
      <c r="D57" s="255" t="s">
        <v>80</v>
      </c>
      <c r="E57" s="249"/>
      <c r="F57" s="342">
        <f>C57*E57</f>
        <v>0</v>
      </c>
    </row>
    <row r="58" spans="1:6" x14ac:dyDescent="0.2">
      <c r="B58" s="257"/>
      <c r="C58" s="256"/>
      <c r="D58" s="255"/>
      <c r="E58" s="338"/>
      <c r="F58" s="342"/>
    </row>
    <row r="59" spans="1:6" x14ac:dyDescent="0.2">
      <c r="A59" s="162">
        <f>COUNT($A$7:A58)+1</f>
        <v>13</v>
      </c>
      <c r="B59" s="334" t="s">
        <v>724</v>
      </c>
      <c r="C59" s="335"/>
      <c r="D59" s="336"/>
      <c r="E59" s="337"/>
      <c r="F59" s="335"/>
    </row>
    <row r="60" spans="1:6" ht="81.75" customHeight="1" x14ac:dyDescent="0.2">
      <c r="B60" s="248" t="s">
        <v>723</v>
      </c>
      <c r="C60" s="335"/>
      <c r="D60" s="336"/>
      <c r="E60" s="337"/>
      <c r="F60" s="335"/>
    </row>
    <row r="61" spans="1:6" ht="14.25" x14ac:dyDescent="0.2">
      <c r="B61" s="343"/>
      <c r="C61" s="335">
        <v>200</v>
      </c>
      <c r="D61" s="255" t="s">
        <v>80</v>
      </c>
      <c r="E61" s="251"/>
      <c r="F61" s="342">
        <f>+E61*C61</f>
        <v>0</v>
      </c>
    </row>
    <row r="62" spans="1:6" x14ac:dyDescent="0.2">
      <c r="B62" s="257"/>
      <c r="C62" s="335"/>
      <c r="D62" s="336"/>
      <c r="E62" s="337"/>
      <c r="F62" s="342"/>
    </row>
    <row r="63" spans="1:6" x14ac:dyDescent="0.2">
      <c r="A63" s="162">
        <f>COUNT($A$7:A62)+1</f>
        <v>14</v>
      </c>
      <c r="B63" s="329" t="s">
        <v>81</v>
      </c>
      <c r="C63" s="330"/>
      <c r="D63" s="331"/>
      <c r="E63" s="164"/>
      <c r="F63" s="164"/>
    </row>
    <row r="64" spans="1:6" ht="63.75" x14ac:dyDescent="0.2">
      <c r="B64" s="248" t="s">
        <v>722</v>
      </c>
      <c r="C64" s="330"/>
      <c r="D64" s="331"/>
      <c r="E64" s="164"/>
      <c r="F64" s="330"/>
    </row>
    <row r="65" spans="1:6" ht="14.25" x14ac:dyDescent="0.2">
      <c r="B65" s="332"/>
      <c r="C65" s="330">
        <v>80</v>
      </c>
      <c r="D65" s="331" t="s">
        <v>83</v>
      </c>
      <c r="E65" s="247"/>
      <c r="F65" s="164">
        <f>C65*E65</f>
        <v>0</v>
      </c>
    </row>
    <row r="66" spans="1:6" x14ac:dyDescent="0.2">
      <c r="B66" s="332"/>
      <c r="C66" s="330"/>
      <c r="D66" s="331"/>
      <c r="E66" s="164"/>
      <c r="F66" s="164"/>
    </row>
    <row r="67" spans="1:6" x14ac:dyDescent="0.2">
      <c r="A67" s="162">
        <f>COUNT($A$7:A66)+1</f>
        <v>15</v>
      </c>
      <c r="B67" s="329" t="s">
        <v>721</v>
      </c>
      <c r="C67" s="330"/>
      <c r="D67" s="331"/>
      <c r="E67" s="164"/>
      <c r="F67" s="164"/>
    </row>
    <row r="68" spans="1:6" ht="76.5" x14ac:dyDescent="0.2">
      <c r="B68" s="248" t="s">
        <v>720</v>
      </c>
      <c r="C68" s="330"/>
      <c r="D68" s="331"/>
      <c r="E68" s="164"/>
      <c r="F68" s="330"/>
    </row>
    <row r="69" spans="1:6" ht="14.25" x14ac:dyDescent="0.2">
      <c r="B69" s="332"/>
      <c r="C69" s="330">
        <v>20</v>
      </c>
      <c r="D69" s="331" t="s">
        <v>83</v>
      </c>
      <c r="E69" s="247"/>
      <c r="F69" s="164">
        <f>C69*E69</f>
        <v>0</v>
      </c>
    </row>
    <row r="70" spans="1:6" x14ac:dyDescent="0.2">
      <c r="B70" s="332"/>
      <c r="C70" s="330"/>
      <c r="D70" s="331"/>
      <c r="E70" s="164"/>
      <c r="F70" s="164"/>
    </row>
    <row r="71" spans="1:6" x14ac:dyDescent="0.2">
      <c r="A71" s="162">
        <f>COUNT($A$7:A70)+1</f>
        <v>16</v>
      </c>
      <c r="B71" s="254" t="s">
        <v>719</v>
      </c>
      <c r="C71" s="330"/>
      <c r="D71" s="331"/>
      <c r="E71" s="164"/>
      <c r="F71" s="164"/>
    </row>
    <row r="72" spans="1:6" ht="51" x14ac:dyDescent="0.2">
      <c r="B72" s="248" t="s">
        <v>718</v>
      </c>
      <c r="C72" s="330"/>
      <c r="D72" s="331"/>
      <c r="E72" s="164"/>
      <c r="F72" s="164"/>
    </row>
    <row r="73" spans="1:6" x14ac:dyDescent="0.2">
      <c r="B73" s="124"/>
      <c r="C73" s="330">
        <v>1</v>
      </c>
      <c r="D73" s="331" t="s">
        <v>0</v>
      </c>
      <c r="E73" s="247"/>
      <c r="F73" s="164">
        <f>C73*E73</f>
        <v>0</v>
      </c>
    </row>
    <row r="74" spans="1:6" x14ac:dyDescent="0.2">
      <c r="B74" s="124"/>
      <c r="C74" s="330"/>
      <c r="D74" s="331"/>
      <c r="E74" s="164"/>
      <c r="F74" s="164"/>
    </row>
    <row r="75" spans="1:6" x14ac:dyDescent="0.2">
      <c r="A75" s="162">
        <f>COUNT($A$7:A74)+1</f>
        <v>17</v>
      </c>
      <c r="B75" s="253" t="s">
        <v>717</v>
      </c>
      <c r="C75" s="330"/>
      <c r="D75" s="331"/>
      <c r="E75" s="164"/>
      <c r="F75" s="164"/>
    </row>
    <row r="76" spans="1:6" ht="38.25" x14ac:dyDescent="0.2">
      <c r="B76" s="252" t="s">
        <v>716</v>
      </c>
      <c r="C76" s="330"/>
      <c r="D76" s="331"/>
      <c r="E76" s="164"/>
      <c r="F76" s="164"/>
    </row>
    <row r="77" spans="1:6" x14ac:dyDescent="0.2">
      <c r="B77" s="124"/>
      <c r="C77" s="330">
        <v>1</v>
      </c>
      <c r="D77" s="331" t="s">
        <v>0</v>
      </c>
      <c r="E77" s="247"/>
      <c r="F77" s="164">
        <f>C77*E77</f>
        <v>0</v>
      </c>
    </row>
    <row r="78" spans="1:6" x14ac:dyDescent="0.2">
      <c r="B78" s="124"/>
      <c r="C78" s="330"/>
      <c r="D78" s="331"/>
      <c r="E78" s="164"/>
      <c r="F78" s="164"/>
    </row>
    <row r="79" spans="1:6" x14ac:dyDescent="0.2">
      <c r="A79" s="162">
        <f>COUNT($A$7:A78)+1</f>
        <v>18</v>
      </c>
      <c r="B79" s="329" t="s">
        <v>378</v>
      </c>
      <c r="C79" s="330"/>
      <c r="D79" s="331"/>
      <c r="E79" s="164"/>
      <c r="F79" s="164"/>
    </row>
    <row r="80" spans="1:6" ht="25.5" x14ac:dyDescent="0.2">
      <c r="B80" s="248" t="s">
        <v>379</v>
      </c>
      <c r="C80" s="330"/>
      <c r="D80" s="331"/>
      <c r="E80" s="164"/>
      <c r="F80" s="330"/>
    </row>
    <row r="81" spans="1:6" ht="14.25" x14ac:dyDescent="0.2">
      <c r="B81" s="332"/>
      <c r="C81" s="330">
        <v>95</v>
      </c>
      <c r="D81" s="331" t="s">
        <v>80</v>
      </c>
      <c r="E81" s="247"/>
      <c r="F81" s="164">
        <f>C81*E81</f>
        <v>0</v>
      </c>
    </row>
    <row r="82" spans="1:6" x14ac:dyDescent="0.2">
      <c r="B82" s="332"/>
      <c r="C82" s="330"/>
      <c r="D82" s="331"/>
      <c r="E82" s="164"/>
      <c r="F82" s="164"/>
    </row>
    <row r="83" spans="1:6" x14ac:dyDescent="0.2">
      <c r="B83" s="332"/>
      <c r="C83" s="330"/>
      <c r="D83" s="331"/>
      <c r="E83" s="164"/>
      <c r="F83" s="164"/>
    </row>
    <row r="84" spans="1:6" x14ac:dyDescent="0.2">
      <c r="B84" s="332"/>
      <c r="C84" s="330"/>
      <c r="D84" s="331"/>
      <c r="E84" s="164"/>
      <c r="F84" s="164"/>
    </row>
    <row r="85" spans="1:6" x14ac:dyDescent="0.2">
      <c r="A85" s="162">
        <f>COUNT($A$7:A84)+1</f>
        <v>19</v>
      </c>
      <c r="B85" s="344" t="s">
        <v>715</v>
      </c>
      <c r="C85" s="335"/>
      <c r="D85" s="336"/>
      <c r="E85" s="337"/>
      <c r="F85" s="335"/>
    </row>
    <row r="86" spans="1:6" ht="38.25" x14ac:dyDescent="0.2">
      <c r="B86" s="248" t="s">
        <v>714</v>
      </c>
      <c r="C86" s="335"/>
      <c r="D86" s="336"/>
      <c r="E86" s="337"/>
      <c r="F86" s="335"/>
    </row>
    <row r="87" spans="1:6" ht="14.25" x14ac:dyDescent="0.2">
      <c r="B87" s="257" t="s">
        <v>713</v>
      </c>
      <c r="C87" s="335">
        <v>150</v>
      </c>
      <c r="D87" s="336" t="s">
        <v>73</v>
      </c>
      <c r="E87" s="251"/>
      <c r="F87" s="337">
        <f>C87*E87</f>
        <v>0</v>
      </c>
    </row>
    <row r="88" spans="1:6" ht="14.25" x14ac:dyDescent="0.2">
      <c r="B88" s="257" t="s">
        <v>712</v>
      </c>
      <c r="C88" s="335">
        <v>40</v>
      </c>
      <c r="D88" s="336" t="s">
        <v>73</v>
      </c>
      <c r="E88" s="251"/>
      <c r="F88" s="337">
        <f>C88*E88</f>
        <v>0</v>
      </c>
    </row>
    <row r="89" spans="1:6" x14ac:dyDescent="0.2">
      <c r="B89" s="257"/>
      <c r="C89" s="335"/>
      <c r="D89" s="336"/>
      <c r="E89" s="337"/>
      <c r="F89" s="337"/>
    </row>
    <row r="90" spans="1:6" x14ac:dyDescent="0.2">
      <c r="A90" s="162">
        <f>COUNT($A$7:A89)+1</f>
        <v>20</v>
      </c>
      <c r="B90" s="329" t="s">
        <v>437</v>
      </c>
      <c r="C90" s="335"/>
      <c r="D90" s="336"/>
      <c r="E90" s="337"/>
      <c r="F90" s="337"/>
    </row>
    <row r="91" spans="1:6" ht="76.5" x14ac:dyDescent="0.2">
      <c r="B91" s="248" t="s">
        <v>711</v>
      </c>
      <c r="C91" s="335"/>
      <c r="D91" s="336"/>
      <c r="E91" s="337"/>
      <c r="F91" s="337"/>
    </row>
    <row r="92" spans="1:6" ht="14.25" x14ac:dyDescent="0.2">
      <c r="B92" s="257"/>
      <c r="C92" s="335">
        <v>45</v>
      </c>
      <c r="D92" s="331" t="s">
        <v>73</v>
      </c>
      <c r="E92" s="247"/>
      <c r="F92" s="164">
        <f>C92*E92</f>
        <v>0</v>
      </c>
    </row>
    <row r="93" spans="1:6" x14ac:dyDescent="0.2">
      <c r="B93" s="248"/>
      <c r="C93" s="335"/>
      <c r="D93" s="331"/>
      <c r="E93" s="164"/>
      <c r="F93" s="164"/>
    </row>
    <row r="94" spans="1:6" x14ac:dyDescent="0.2">
      <c r="A94" s="162">
        <f>COUNT($A$7:A93)+1</f>
        <v>21</v>
      </c>
      <c r="B94" s="329" t="s">
        <v>441</v>
      </c>
      <c r="C94" s="335"/>
      <c r="D94" s="336"/>
      <c r="E94" s="337"/>
      <c r="F94" s="337"/>
    </row>
    <row r="95" spans="1:6" ht="63.75" x14ac:dyDescent="0.2">
      <c r="B95" s="248" t="s">
        <v>710</v>
      </c>
      <c r="C95" s="335"/>
      <c r="D95" s="336"/>
      <c r="E95" s="337"/>
      <c r="F95" s="337"/>
    </row>
    <row r="96" spans="1:6" ht="14.25" x14ac:dyDescent="0.2">
      <c r="B96" s="257"/>
      <c r="C96" s="335">
        <v>10</v>
      </c>
      <c r="D96" s="331" t="s">
        <v>73</v>
      </c>
      <c r="E96" s="247"/>
      <c r="F96" s="164">
        <f>C96*E96</f>
        <v>0</v>
      </c>
    </row>
    <row r="97" spans="1:6" x14ac:dyDescent="0.2">
      <c r="B97" s="257"/>
      <c r="C97" s="335"/>
      <c r="D97" s="336"/>
      <c r="E97" s="337"/>
      <c r="F97" s="337"/>
    </row>
    <row r="98" spans="1:6" x14ac:dyDescent="0.2">
      <c r="A98" s="162">
        <f>COUNT($A$7:A97)+1</f>
        <v>22</v>
      </c>
      <c r="B98" s="329" t="s">
        <v>709</v>
      </c>
      <c r="C98" s="330"/>
      <c r="D98" s="331"/>
      <c r="E98" s="164"/>
      <c r="F98" s="164"/>
    </row>
    <row r="99" spans="1:6" ht="76.5" x14ac:dyDescent="0.2">
      <c r="B99" s="248" t="s">
        <v>708</v>
      </c>
      <c r="C99" s="330"/>
      <c r="D99" s="331"/>
      <c r="E99" s="164"/>
      <c r="F99" s="164"/>
    </row>
    <row r="100" spans="1:6" ht="14.25" x14ac:dyDescent="0.2">
      <c r="B100" s="332"/>
      <c r="C100" s="330">
        <v>60</v>
      </c>
      <c r="D100" s="331" t="s">
        <v>73</v>
      </c>
      <c r="E100" s="247"/>
      <c r="F100" s="164">
        <f>C100*E100</f>
        <v>0</v>
      </c>
    </row>
    <row r="101" spans="1:6" x14ac:dyDescent="0.2">
      <c r="B101" s="257"/>
      <c r="C101" s="335"/>
      <c r="D101" s="336"/>
      <c r="E101" s="337"/>
      <c r="F101" s="337"/>
    </row>
    <row r="102" spans="1:6" x14ac:dyDescent="0.2">
      <c r="A102" s="162">
        <f>COUNT($A$7:A101)+1</f>
        <v>23</v>
      </c>
      <c r="B102" s="329" t="s">
        <v>707</v>
      </c>
      <c r="C102" s="330"/>
      <c r="D102" s="331"/>
      <c r="E102" s="164"/>
      <c r="F102" s="330"/>
    </row>
    <row r="103" spans="1:6" ht="63.75" x14ac:dyDescent="0.2">
      <c r="B103" s="248" t="s">
        <v>706</v>
      </c>
      <c r="C103" s="330"/>
      <c r="D103" s="331"/>
      <c r="E103" s="164"/>
      <c r="F103" s="330"/>
    </row>
    <row r="104" spans="1:6" ht="14.25" x14ac:dyDescent="0.2">
      <c r="B104" s="332"/>
      <c r="C104" s="330">
        <v>75</v>
      </c>
      <c r="D104" s="331" t="s">
        <v>73</v>
      </c>
      <c r="E104" s="247"/>
      <c r="F104" s="164">
        <f>C104*E104</f>
        <v>0</v>
      </c>
    </row>
    <row r="105" spans="1:6" x14ac:dyDescent="0.2">
      <c r="B105" s="332"/>
      <c r="C105" s="330"/>
      <c r="D105" s="331"/>
      <c r="E105" s="164"/>
      <c r="F105" s="164"/>
    </row>
    <row r="106" spans="1:6" x14ac:dyDescent="0.2">
      <c r="A106" s="162">
        <f>COUNT($A$7:A105)+1</f>
        <v>24</v>
      </c>
      <c r="B106" s="329" t="s">
        <v>380</v>
      </c>
      <c r="C106" s="330"/>
      <c r="D106" s="331"/>
      <c r="E106" s="164"/>
      <c r="F106" s="164"/>
    </row>
    <row r="107" spans="1:6" ht="38.25" x14ac:dyDescent="0.2">
      <c r="B107" s="248" t="s">
        <v>705</v>
      </c>
      <c r="C107" s="330"/>
      <c r="D107" s="331"/>
      <c r="E107" s="164"/>
      <c r="F107" s="330"/>
    </row>
    <row r="108" spans="1:6" ht="14.25" x14ac:dyDescent="0.2">
      <c r="B108" s="332"/>
      <c r="C108" s="330">
        <v>220</v>
      </c>
      <c r="D108" s="331" t="s">
        <v>73</v>
      </c>
      <c r="E108" s="247"/>
      <c r="F108" s="164">
        <f>C108*E108</f>
        <v>0</v>
      </c>
    </row>
    <row r="109" spans="1:6" x14ac:dyDescent="0.2">
      <c r="B109" s="332"/>
      <c r="C109" s="330"/>
      <c r="D109" s="331"/>
      <c r="E109" s="164"/>
      <c r="F109" s="164"/>
    </row>
    <row r="110" spans="1:6" x14ac:dyDescent="0.2">
      <c r="B110" s="332"/>
      <c r="C110" s="330"/>
      <c r="D110" s="331"/>
      <c r="E110" s="164"/>
      <c r="F110" s="164"/>
    </row>
    <row r="111" spans="1:6" x14ac:dyDescent="0.2">
      <c r="B111" s="332"/>
      <c r="C111" s="330"/>
      <c r="D111" s="331"/>
      <c r="E111" s="164"/>
      <c r="F111" s="164"/>
    </row>
    <row r="112" spans="1:6" x14ac:dyDescent="0.2">
      <c r="B112" s="332"/>
      <c r="C112" s="330"/>
      <c r="D112" s="331"/>
      <c r="E112" s="164"/>
      <c r="F112" s="164"/>
    </row>
    <row r="113" spans="1:6" x14ac:dyDescent="0.2">
      <c r="B113" s="332"/>
      <c r="C113" s="330"/>
      <c r="D113" s="331"/>
      <c r="E113" s="164"/>
      <c r="F113" s="164"/>
    </row>
    <row r="114" spans="1:6" x14ac:dyDescent="0.2">
      <c r="A114" s="162">
        <f>COUNT($A$7:A109)+1</f>
        <v>25</v>
      </c>
      <c r="B114" s="329" t="s">
        <v>445</v>
      </c>
      <c r="C114" s="330"/>
      <c r="D114" s="331"/>
      <c r="E114" s="164"/>
      <c r="F114" s="164"/>
    </row>
    <row r="115" spans="1:6" ht="38.25" x14ac:dyDescent="0.2">
      <c r="B115" s="248" t="s">
        <v>704</v>
      </c>
      <c r="C115" s="330"/>
      <c r="D115" s="331"/>
      <c r="E115" s="164"/>
      <c r="F115" s="330"/>
    </row>
    <row r="116" spans="1:6" ht="14.25" x14ac:dyDescent="0.2">
      <c r="B116" s="332"/>
      <c r="C116" s="330">
        <v>105</v>
      </c>
      <c r="D116" s="331" t="s">
        <v>83</v>
      </c>
      <c r="E116" s="247"/>
      <c r="F116" s="164">
        <f>C116*E116</f>
        <v>0</v>
      </c>
    </row>
    <row r="117" spans="1:6" x14ac:dyDescent="0.2">
      <c r="B117" s="332"/>
      <c r="C117" s="330"/>
      <c r="D117" s="331"/>
      <c r="E117" s="164"/>
      <c r="F117" s="164"/>
    </row>
    <row r="118" spans="1:6" x14ac:dyDescent="0.2">
      <c r="A118" s="162">
        <f>COUNT($A$7:A117)+1</f>
        <v>26</v>
      </c>
      <c r="B118" s="329" t="s">
        <v>448</v>
      </c>
      <c r="C118" s="330"/>
      <c r="D118" s="331"/>
      <c r="E118" s="164"/>
      <c r="F118" s="330"/>
    </row>
    <row r="119" spans="1:6" ht="38.25" x14ac:dyDescent="0.2">
      <c r="B119" s="248" t="s">
        <v>703</v>
      </c>
      <c r="C119" s="330"/>
      <c r="D119" s="331"/>
      <c r="E119" s="164"/>
      <c r="F119" s="330"/>
    </row>
    <row r="120" spans="1:6" x14ac:dyDescent="0.2">
      <c r="B120" s="332"/>
      <c r="C120" s="330">
        <v>2</v>
      </c>
      <c r="D120" s="331" t="s">
        <v>0</v>
      </c>
      <c r="E120" s="247"/>
      <c r="F120" s="164">
        <f>C120*E120</f>
        <v>0</v>
      </c>
    </row>
    <row r="121" spans="1:6" x14ac:dyDescent="0.2">
      <c r="B121" s="332"/>
      <c r="C121" s="330"/>
      <c r="D121" s="331"/>
      <c r="E121" s="164"/>
      <c r="F121" s="164"/>
    </row>
    <row r="122" spans="1:6" x14ac:dyDescent="0.2">
      <c r="A122" s="162">
        <f>COUNT($A$7:A121)+1</f>
        <v>27</v>
      </c>
      <c r="B122" s="329" t="s">
        <v>451</v>
      </c>
      <c r="C122" s="330"/>
      <c r="D122" s="331"/>
      <c r="E122" s="164"/>
      <c r="F122" s="164"/>
    </row>
    <row r="123" spans="1:6" ht="25.5" x14ac:dyDescent="0.2">
      <c r="B123" s="248" t="s">
        <v>452</v>
      </c>
      <c r="C123" s="330"/>
      <c r="D123" s="331"/>
      <c r="E123" s="164"/>
      <c r="F123" s="330"/>
    </row>
    <row r="124" spans="1:6" x14ac:dyDescent="0.2">
      <c r="B124" s="332"/>
      <c r="C124" s="330">
        <v>2</v>
      </c>
      <c r="D124" s="331" t="s">
        <v>0</v>
      </c>
      <c r="E124" s="247"/>
      <c r="F124" s="164">
        <f>C124*E124</f>
        <v>0</v>
      </c>
    </row>
    <row r="125" spans="1:6" x14ac:dyDescent="0.2">
      <c r="B125" s="332"/>
      <c r="C125" s="330"/>
      <c r="D125" s="331"/>
      <c r="E125" s="164"/>
      <c r="F125" s="164"/>
    </row>
    <row r="126" spans="1:6" x14ac:dyDescent="0.2">
      <c r="A126" s="162">
        <f>COUNT($A$7:A125)+1</f>
        <v>28</v>
      </c>
      <c r="B126" s="329" t="s">
        <v>692</v>
      </c>
      <c r="C126" s="330"/>
      <c r="D126" s="331"/>
      <c r="E126" s="164"/>
      <c r="F126" s="330"/>
    </row>
    <row r="127" spans="1:6" ht="51" x14ac:dyDescent="0.2">
      <c r="B127" s="248" t="s">
        <v>691</v>
      </c>
      <c r="C127" s="330"/>
      <c r="D127" s="331"/>
      <c r="E127" s="164"/>
      <c r="F127" s="330"/>
    </row>
    <row r="128" spans="1:6" x14ac:dyDescent="0.2">
      <c r="B128" s="332"/>
      <c r="C128" s="330">
        <v>1</v>
      </c>
      <c r="D128" s="331" t="s">
        <v>0</v>
      </c>
      <c r="E128" s="247"/>
      <c r="F128" s="164">
        <f>C128*E128</f>
        <v>0</v>
      </c>
    </row>
    <row r="129" spans="1:6" x14ac:dyDescent="0.2">
      <c r="B129" s="332"/>
      <c r="C129" s="330"/>
      <c r="D129" s="331"/>
      <c r="E129" s="164"/>
      <c r="F129" s="330"/>
    </row>
    <row r="130" spans="1:6" x14ac:dyDescent="0.2">
      <c r="A130" s="162">
        <f>COUNT($A$7:A129)+1</f>
        <v>29</v>
      </c>
      <c r="B130" s="329" t="s">
        <v>690</v>
      </c>
      <c r="C130" s="330"/>
      <c r="D130" s="331"/>
      <c r="E130" s="164"/>
      <c r="F130" s="330"/>
    </row>
    <row r="131" spans="1:6" ht="103.5" customHeight="1" x14ac:dyDescent="0.2">
      <c r="B131" s="248" t="s">
        <v>689</v>
      </c>
      <c r="C131" s="330"/>
      <c r="D131" s="331"/>
      <c r="E131" s="164"/>
      <c r="F131" s="330"/>
    </row>
    <row r="132" spans="1:6" x14ac:dyDescent="0.2">
      <c r="B132" s="332"/>
      <c r="C132" s="330">
        <v>1</v>
      </c>
      <c r="D132" s="331" t="s">
        <v>0</v>
      </c>
      <c r="E132" s="247"/>
      <c r="F132" s="164">
        <f>C132*E132</f>
        <v>0</v>
      </c>
    </row>
    <row r="133" spans="1:6" x14ac:dyDescent="0.2">
      <c r="B133" s="332"/>
      <c r="C133" s="330"/>
      <c r="D133" s="331"/>
      <c r="E133" s="164"/>
      <c r="F133" s="164"/>
    </row>
    <row r="134" spans="1:6" x14ac:dyDescent="0.2">
      <c r="A134" s="162">
        <f>COUNT($A$7:A133)+1</f>
        <v>30</v>
      </c>
      <c r="B134" s="329" t="s">
        <v>688</v>
      </c>
      <c r="C134" s="330"/>
      <c r="D134" s="331"/>
      <c r="E134" s="164"/>
      <c r="F134" s="330"/>
    </row>
    <row r="135" spans="1:6" ht="53.25" customHeight="1" x14ac:dyDescent="0.2">
      <c r="B135" s="248" t="s">
        <v>687</v>
      </c>
      <c r="C135" s="330"/>
      <c r="D135" s="331"/>
      <c r="E135" s="164"/>
      <c r="F135" s="330"/>
    </row>
    <row r="136" spans="1:6" x14ac:dyDescent="0.2">
      <c r="B136" s="332" t="s">
        <v>686</v>
      </c>
      <c r="C136" s="330">
        <v>5</v>
      </c>
      <c r="D136" s="331" t="s">
        <v>0</v>
      </c>
      <c r="E136" s="247"/>
      <c r="F136" s="164">
        <f>C136*E136</f>
        <v>0</v>
      </c>
    </row>
    <row r="137" spans="1:6" x14ac:dyDescent="0.2">
      <c r="B137" s="332"/>
      <c r="C137" s="330"/>
      <c r="D137" s="331"/>
      <c r="E137" s="164"/>
      <c r="F137" s="164"/>
    </row>
    <row r="138" spans="1:6" x14ac:dyDescent="0.2">
      <c r="B138" s="332"/>
      <c r="C138" s="330"/>
      <c r="D138" s="331"/>
      <c r="E138" s="164"/>
      <c r="F138" s="164"/>
    </row>
    <row r="139" spans="1:6" x14ac:dyDescent="0.2">
      <c r="B139" s="332"/>
      <c r="C139" s="330"/>
      <c r="D139" s="331"/>
      <c r="E139" s="164"/>
      <c r="F139" s="164"/>
    </row>
    <row r="140" spans="1:6" x14ac:dyDescent="0.2">
      <c r="B140" s="332"/>
      <c r="C140" s="330"/>
      <c r="D140" s="331"/>
      <c r="E140" s="164"/>
      <c r="F140" s="164"/>
    </row>
    <row r="141" spans="1:6" x14ac:dyDescent="0.2">
      <c r="B141" s="332"/>
      <c r="C141" s="330"/>
      <c r="D141" s="331"/>
      <c r="E141" s="164"/>
      <c r="F141" s="164"/>
    </row>
    <row r="142" spans="1:6" x14ac:dyDescent="0.2">
      <c r="B142" s="332"/>
      <c r="C142" s="330"/>
      <c r="D142" s="331"/>
      <c r="E142" s="164"/>
      <c r="F142" s="164"/>
    </row>
    <row r="143" spans="1:6" x14ac:dyDescent="0.2">
      <c r="B143" s="332"/>
      <c r="C143" s="330"/>
      <c r="D143" s="331"/>
      <c r="E143" s="164"/>
      <c r="F143" s="164"/>
    </row>
    <row r="144" spans="1:6" x14ac:dyDescent="0.2">
      <c r="B144" s="332"/>
      <c r="C144" s="330"/>
      <c r="D144" s="331"/>
      <c r="E144" s="164"/>
      <c r="F144" s="164"/>
    </row>
    <row r="145" spans="1:6" x14ac:dyDescent="0.2">
      <c r="B145" s="332"/>
      <c r="C145" s="330"/>
      <c r="D145" s="331"/>
      <c r="E145" s="164"/>
      <c r="F145" s="164"/>
    </row>
    <row r="146" spans="1:6" x14ac:dyDescent="0.2">
      <c r="B146" s="332"/>
      <c r="C146" s="330"/>
      <c r="D146" s="331"/>
      <c r="E146" s="164"/>
      <c r="F146" s="164"/>
    </row>
    <row r="147" spans="1:6" x14ac:dyDescent="0.2">
      <c r="B147" s="332"/>
      <c r="C147" s="330"/>
      <c r="D147" s="331"/>
      <c r="E147" s="164"/>
      <c r="F147" s="164"/>
    </row>
    <row r="148" spans="1:6" ht="25.5" x14ac:dyDescent="0.2">
      <c r="A148" s="162">
        <f>COUNT($A$7:A137)+1</f>
        <v>31</v>
      </c>
      <c r="B148" s="329" t="s">
        <v>685</v>
      </c>
      <c r="C148" s="330"/>
      <c r="D148" s="331"/>
      <c r="E148" s="346"/>
      <c r="F148" s="330"/>
    </row>
    <row r="149" spans="1:6" ht="94.9" customHeight="1" x14ac:dyDescent="0.2">
      <c r="A149" s="119"/>
      <c r="B149" s="248" t="s">
        <v>684</v>
      </c>
      <c r="C149" s="330"/>
      <c r="D149" s="331"/>
      <c r="E149" s="164"/>
      <c r="F149" s="330"/>
    </row>
    <row r="150" spans="1:6" x14ac:dyDescent="0.2">
      <c r="A150" s="162"/>
      <c r="B150" s="347"/>
      <c r="C150" s="348"/>
      <c r="D150" s="349">
        <v>0.05</v>
      </c>
      <c r="E150" s="330"/>
      <c r="F150" s="164">
        <f>SUM(F9:F149)*D150</f>
        <v>0</v>
      </c>
    </row>
    <row r="151" spans="1:6" x14ac:dyDescent="0.2">
      <c r="A151" s="119"/>
      <c r="B151" s="332"/>
      <c r="C151" s="330"/>
      <c r="D151" s="331"/>
      <c r="E151" s="346"/>
      <c r="F151" s="164"/>
    </row>
    <row r="152" spans="1:6" x14ac:dyDescent="0.2">
      <c r="A152" s="162">
        <f>COUNT($A$7:A151)+1</f>
        <v>32</v>
      </c>
      <c r="B152" s="329" t="s">
        <v>93</v>
      </c>
      <c r="C152" s="330"/>
      <c r="D152" s="331"/>
      <c r="E152" s="330"/>
      <c r="F152" s="330"/>
    </row>
    <row r="153" spans="1:6" ht="38.25" x14ac:dyDescent="0.2">
      <c r="A153" s="119"/>
      <c r="B153" s="248" t="s">
        <v>683</v>
      </c>
      <c r="C153" s="348"/>
      <c r="D153" s="349">
        <v>0.1</v>
      </c>
      <c r="E153" s="330"/>
      <c r="F153" s="164">
        <f>SUM(F9:F149)*D153</f>
        <v>0</v>
      </c>
    </row>
    <row r="154" spans="1:6" x14ac:dyDescent="0.2">
      <c r="A154" s="350"/>
      <c r="C154" s="330"/>
      <c r="D154" s="331"/>
      <c r="E154" s="346"/>
      <c r="F154" s="330"/>
    </row>
    <row r="155" spans="1:6" ht="14.25" customHeight="1" thickBot="1" x14ac:dyDescent="0.3">
      <c r="A155" s="305"/>
      <c r="B155" s="306" t="s">
        <v>825</v>
      </c>
      <c r="C155" s="307"/>
      <c r="D155" s="308"/>
      <c r="E155" s="309"/>
      <c r="F155" s="309">
        <f>SUM(F9:F154)</f>
        <v>0</v>
      </c>
    </row>
    <row r="156" spans="1:6" ht="13.5" thickTop="1" x14ac:dyDescent="0.2">
      <c r="A156" s="121"/>
      <c r="C156" s="351"/>
      <c r="D156" s="352"/>
      <c r="E156" s="122"/>
      <c r="F156"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2"/>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814</v>
      </c>
      <c r="B3" s="103" t="s">
        <v>789</v>
      </c>
      <c r="C3" s="318"/>
      <c r="D3" s="319"/>
      <c r="E3" s="320"/>
      <c r="F3" s="321"/>
    </row>
    <row r="4" spans="1:7" s="322" customFormat="1" ht="15.75" x14ac:dyDescent="0.25">
      <c r="A4" s="317"/>
      <c r="B4" s="103" t="s">
        <v>657</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6</v>
      </c>
      <c r="D9" s="331" t="s">
        <v>83</v>
      </c>
      <c r="E9" s="247"/>
      <c r="F9" s="164">
        <f>C9*E9</f>
        <v>0</v>
      </c>
    </row>
    <row r="10" spans="1:7" x14ac:dyDescent="0.2">
      <c r="A10" s="162"/>
      <c r="B10" s="332"/>
      <c r="C10" s="330"/>
      <c r="D10" s="331"/>
      <c r="E10" s="164"/>
      <c r="F10" s="164"/>
    </row>
    <row r="11" spans="1:7" x14ac:dyDescent="0.2">
      <c r="A11" s="162">
        <f>COUNT($A$7:A9)+1</f>
        <v>2</v>
      </c>
      <c r="B11" s="329" t="s">
        <v>740</v>
      </c>
      <c r="C11" s="330"/>
      <c r="D11" s="331"/>
      <c r="E11" s="164"/>
      <c r="F11" s="330"/>
    </row>
    <row r="12" spans="1:7" ht="42.75" customHeight="1" x14ac:dyDescent="0.2">
      <c r="A12" s="162"/>
      <c r="B12" s="248" t="s">
        <v>739</v>
      </c>
      <c r="C12" s="330"/>
      <c r="D12" s="331"/>
      <c r="E12" s="164"/>
      <c r="F12" s="330"/>
    </row>
    <row r="13" spans="1:7" ht="14.25" x14ac:dyDescent="0.2">
      <c r="A13" s="162"/>
      <c r="B13" s="332"/>
      <c r="C13" s="330">
        <v>15</v>
      </c>
      <c r="D13" s="331" t="s">
        <v>80</v>
      </c>
      <c r="E13" s="247"/>
      <c r="F13" s="164">
        <f>C13*E13</f>
        <v>0</v>
      </c>
    </row>
    <row r="14" spans="1:7" x14ac:dyDescent="0.2">
      <c r="A14" s="162"/>
      <c r="B14" s="332"/>
      <c r="C14" s="330"/>
      <c r="D14" s="331"/>
      <c r="E14" s="164"/>
      <c r="F14" s="164"/>
    </row>
    <row r="15" spans="1:7" x14ac:dyDescent="0.2">
      <c r="A15" s="162">
        <f>COUNT($A$7:A14)+1</f>
        <v>3</v>
      </c>
      <c r="B15" s="334" t="s">
        <v>353</v>
      </c>
      <c r="C15" s="335"/>
      <c r="D15" s="336"/>
      <c r="E15" s="337"/>
      <c r="F15" s="335"/>
    </row>
    <row r="16" spans="1:7" ht="89.25" x14ac:dyDescent="0.2">
      <c r="A16" s="162"/>
      <c r="B16" s="248" t="s">
        <v>728</v>
      </c>
      <c r="C16" s="335"/>
      <c r="D16" s="336"/>
      <c r="E16" s="337"/>
      <c r="F16" s="335"/>
    </row>
    <row r="17" spans="1:6" x14ac:dyDescent="0.2">
      <c r="A17" s="162"/>
      <c r="B17" s="334" t="s">
        <v>731</v>
      </c>
      <c r="C17" s="335"/>
      <c r="D17" s="336"/>
      <c r="E17" s="337"/>
      <c r="F17" s="335"/>
    </row>
    <row r="18" spans="1:6" ht="25.5" x14ac:dyDescent="0.2">
      <c r="A18" s="162"/>
      <c r="B18" s="257" t="s">
        <v>730</v>
      </c>
      <c r="C18" s="256">
        <v>15</v>
      </c>
      <c r="D18" s="255" t="s">
        <v>80</v>
      </c>
      <c r="E18" s="249"/>
      <c r="F18" s="342">
        <f>C18*E18</f>
        <v>0</v>
      </c>
    </row>
    <row r="19" spans="1:6" ht="25.5" x14ac:dyDescent="0.2">
      <c r="A19" s="162"/>
      <c r="B19" s="257" t="s">
        <v>725</v>
      </c>
      <c r="C19" s="256">
        <v>15</v>
      </c>
      <c r="D19" s="255" t="s">
        <v>80</v>
      </c>
      <c r="E19" s="249"/>
      <c r="F19" s="342">
        <f>C19*E19</f>
        <v>0</v>
      </c>
    </row>
    <row r="20" spans="1:6" x14ac:dyDescent="0.2">
      <c r="A20" s="162"/>
      <c r="B20" s="332"/>
      <c r="C20" s="330"/>
      <c r="D20" s="331"/>
      <c r="E20" s="164"/>
      <c r="F20" s="164"/>
    </row>
    <row r="21" spans="1:6" x14ac:dyDescent="0.2">
      <c r="A21" s="162">
        <f>COUNT($A$7:A20)+1</f>
        <v>4</v>
      </c>
      <c r="B21" s="329" t="s">
        <v>378</v>
      </c>
      <c r="C21" s="330"/>
      <c r="D21" s="331"/>
      <c r="E21" s="164"/>
      <c r="F21" s="164"/>
    </row>
    <row r="22" spans="1:6" ht="25.5" x14ac:dyDescent="0.2">
      <c r="B22" s="248" t="s">
        <v>379</v>
      </c>
      <c r="C22" s="330"/>
      <c r="D22" s="331"/>
      <c r="E22" s="164"/>
      <c r="F22" s="330"/>
    </row>
    <row r="23" spans="1:6" ht="14.25" x14ac:dyDescent="0.2">
      <c r="B23" s="332"/>
      <c r="C23" s="330">
        <v>5</v>
      </c>
      <c r="D23" s="331" t="s">
        <v>80</v>
      </c>
      <c r="E23" s="247"/>
      <c r="F23" s="164">
        <f>C23*E23</f>
        <v>0</v>
      </c>
    </row>
    <row r="24" spans="1:6" x14ac:dyDescent="0.2">
      <c r="B24" s="332"/>
      <c r="C24" s="330"/>
      <c r="D24" s="331"/>
      <c r="E24" s="164"/>
      <c r="F24" s="164"/>
    </row>
    <row r="25" spans="1:6" x14ac:dyDescent="0.2">
      <c r="A25" s="162">
        <f>COUNT($A$7:A24)+1</f>
        <v>5</v>
      </c>
      <c r="B25" s="344" t="s">
        <v>434</v>
      </c>
      <c r="C25" s="335"/>
      <c r="D25" s="336"/>
      <c r="E25" s="337"/>
      <c r="F25" s="337"/>
    </row>
    <row r="26" spans="1:6" ht="51" x14ac:dyDescent="0.2">
      <c r="B26" s="248" t="s">
        <v>788</v>
      </c>
      <c r="C26" s="335"/>
      <c r="D26" s="336"/>
      <c r="E26" s="337"/>
      <c r="F26" s="337"/>
    </row>
    <row r="27" spans="1:6" ht="14.25" x14ac:dyDescent="0.2">
      <c r="B27" s="257" t="s">
        <v>713</v>
      </c>
      <c r="C27" s="335">
        <v>8</v>
      </c>
      <c r="D27" s="336" t="s">
        <v>73</v>
      </c>
      <c r="E27" s="251"/>
      <c r="F27" s="337">
        <f>C27*E27</f>
        <v>0</v>
      </c>
    </row>
    <row r="28" spans="1:6" ht="14.25" x14ac:dyDescent="0.2">
      <c r="B28" s="257" t="s">
        <v>712</v>
      </c>
      <c r="C28" s="335">
        <v>2</v>
      </c>
      <c r="D28" s="336" t="s">
        <v>73</v>
      </c>
      <c r="E28" s="251"/>
      <c r="F28" s="337">
        <f>C28*E28</f>
        <v>0</v>
      </c>
    </row>
    <row r="29" spans="1:6" x14ac:dyDescent="0.2">
      <c r="B29" s="257"/>
      <c r="C29" s="335"/>
      <c r="D29" s="336"/>
      <c r="E29" s="337"/>
      <c r="F29" s="337"/>
    </row>
    <row r="30" spans="1:6" x14ac:dyDescent="0.2">
      <c r="B30" s="257"/>
      <c r="C30" s="335"/>
      <c r="D30" s="336"/>
      <c r="E30" s="337"/>
      <c r="F30" s="337"/>
    </row>
    <row r="31" spans="1:6" x14ac:dyDescent="0.2">
      <c r="B31" s="257"/>
      <c r="C31" s="335"/>
      <c r="D31" s="336"/>
      <c r="E31" s="337"/>
      <c r="F31" s="337"/>
    </row>
    <row r="32" spans="1:6" x14ac:dyDescent="0.2">
      <c r="B32" s="257"/>
      <c r="C32" s="335"/>
      <c r="D32" s="336"/>
      <c r="E32" s="337"/>
      <c r="F32" s="337"/>
    </row>
    <row r="33" spans="1:6" x14ac:dyDescent="0.2">
      <c r="B33" s="257"/>
      <c r="C33" s="335"/>
      <c r="D33" s="336"/>
      <c r="E33" s="337"/>
      <c r="F33" s="337"/>
    </row>
    <row r="34" spans="1:6" x14ac:dyDescent="0.2">
      <c r="B34" s="257"/>
      <c r="C34" s="335"/>
      <c r="D34" s="336"/>
      <c r="E34" s="337"/>
      <c r="F34" s="337"/>
    </row>
    <row r="35" spans="1:6" x14ac:dyDescent="0.2">
      <c r="B35" s="257"/>
      <c r="C35" s="335"/>
      <c r="D35" s="336"/>
      <c r="E35" s="337"/>
      <c r="F35" s="337"/>
    </row>
    <row r="36" spans="1:6" x14ac:dyDescent="0.2">
      <c r="A36" s="162">
        <f>COUNT($A$7:A29)+1</f>
        <v>6</v>
      </c>
      <c r="B36" s="329" t="s">
        <v>437</v>
      </c>
      <c r="C36" s="335"/>
      <c r="D36" s="336"/>
      <c r="E36" s="337"/>
      <c r="F36" s="337"/>
    </row>
    <row r="37" spans="1:6" ht="76.5" x14ac:dyDescent="0.2">
      <c r="B37" s="248" t="s">
        <v>711</v>
      </c>
      <c r="C37" s="335"/>
      <c r="D37" s="336"/>
      <c r="E37" s="337"/>
      <c r="F37" s="337"/>
    </row>
    <row r="38" spans="1:6" ht="14.25" x14ac:dyDescent="0.2">
      <c r="B38" s="257"/>
      <c r="C38" s="335">
        <v>3</v>
      </c>
      <c r="D38" s="331" t="s">
        <v>73</v>
      </c>
      <c r="E38" s="247"/>
      <c r="F38" s="164">
        <f>C38*E38</f>
        <v>0</v>
      </c>
    </row>
    <row r="39" spans="1:6" x14ac:dyDescent="0.2">
      <c r="B39" s="248"/>
      <c r="C39" s="335"/>
      <c r="D39" s="331"/>
      <c r="E39" s="164"/>
      <c r="F39" s="164"/>
    </row>
    <row r="40" spans="1:6" x14ac:dyDescent="0.2">
      <c r="A40" s="162">
        <f>COUNT($A$7:A39)+1</f>
        <v>7</v>
      </c>
      <c r="B40" s="329" t="s">
        <v>441</v>
      </c>
      <c r="C40" s="335"/>
      <c r="D40" s="336"/>
      <c r="E40" s="337"/>
      <c r="F40" s="337"/>
    </row>
    <row r="41" spans="1:6" ht="63.75" x14ac:dyDescent="0.2">
      <c r="B41" s="248" t="s">
        <v>710</v>
      </c>
      <c r="C41" s="335"/>
      <c r="D41" s="336"/>
      <c r="E41" s="337"/>
      <c r="F41" s="337"/>
    </row>
    <row r="42" spans="1:6" ht="14.25" x14ac:dyDescent="0.2">
      <c r="B42" s="257"/>
      <c r="C42" s="335">
        <v>2</v>
      </c>
      <c r="D42" s="331" t="s">
        <v>73</v>
      </c>
      <c r="E42" s="247"/>
      <c r="F42" s="164">
        <f>C42*E42</f>
        <v>0</v>
      </c>
    </row>
    <row r="43" spans="1:6" x14ac:dyDescent="0.2">
      <c r="B43" s="257"/>
      <c r="C43" s="335"/>
      <c r="D43" s="336"/>
      <c r="E43" s="337"/>
      <c r="F43" s="337"/>
    </row>
    <row r="44" spans="1:6" x14ac:dyDescent="0.2">
      <c r="A44" s="162">
        <f>COUNT($A$7:A43)+1</f>
        <v>8</v>
      </c>
      <c r="B44" s="329" t="s">
        <v>709</v>
      </c>
      <c r="C44" s="330"/>
      <c r="D44" s="331"/>
      <c r="E44" s="164"/>
      <c r="F44" s="164"/>
    </row>
    <row r="45" spans="1:6" ht="76.5" x14ac:dyDescent="0.2">
      <c r="B45" s="248" t="s">
        <v>787</v>
      </c>
      <c r="C45" s="330"/>
      <c r="D45" s="331"/>
      <c r="E45" s="164"/>
      <c r="F45" s="164"/>
    </row>
    <row r="46" spans="1:6" ht="14.25" x14ac:dyDescent="0.2">
      <c r="B46" s="332"/>
      <c r="C46" s="330">
        <v>3</v>
      </c>
      <c r="D46" s="331" t="s">
        <v>73</v>
      </c>
      <c r="E46" s="247"/>
      <c r="F46" s="164">
        <f>C46*E46</f>
        <v>0</v>
      </c>
    </row>
    <row r="47" spans="1:6" x14ac:dyDescent="0.2">
      <c r="B47" s="257"/>
      <c r="C47" s="335"/>
      <c r="D47" s="336"/>
      <c r="E47" s="337"/>
      <c r="F47" s="337"/>
    </row>
    <row r="48" spans="1:6" x14ac:dyDescent="0.2">
      <c r="A48" s="162">
        <f>COUNT($A$7:A47)+1</f>
        <v>9</v>
      </c>
      <c r="B48" s="329" t="s">
        <v>707</v>
      </c>
      <c r="C48" s="330"/>
      <c r="D48" s="331"/>
      <c r="E48" s="164"/>
      <c r="F48" s="330"/>
    </row>
    <row r="49" spans="1:6" ht="63.75" x14ac:dyDescent="0.2">
      <c r="B49" s="248" t="s">
        <v>706</v>
      </c>
      <c r="C49" s="330"/>
      <c r="D49" s="331"/>
      <c r="E49" s="164"/>
      <c r="F49" s="330"/>
    </row>
    <row r="50" spans="1:6" ht="14.25" x14ac:dyDescent="0.2">
      <c r="B50" s="332"/>
      <c r="C50" s="330">
        <v>3</v>
      </c>
      <c r="D50" s="331" t="s">
        <v>73</v>
      </c>
      <c r="E50" s="247"/>
      <c r="F50" s="164">
        <f>C50*E50</f>
        <v>0</v>
      </c>
    </row>
    <row r="51" spans="1:6" x14ac:dyDescent="0.2">
      <c r="B51" s="332"/>
      <c r="C51" s="330"/>
      <c r="D51" s="331"/>
      <c r="E51" s="164"/>
      <c r="F51" s="164"/>
    </row>
    <row r="52" spans="1:6" x14ac:dyDescent="0.2">
      <c r="A52" s="162">
        <f>COUNT($A$7:A51)+1</f>
        <v>10</v>
      </c>
      <c r="B52" s="329" t="s">
        <v>380</v>
      </c>
      <c r="C52" s="330"/>
      <c r="D52" s="331"/>
      <c r="E52" s="164"/>
      <c r="F52" s="164"/>
    </row>
    <row r="53" spans="1:6" ht="38.25" x14ac:dyDescent="0.2">
      <c r="B53" s="248" t="s">
        <v>705</v>
      </c>
      <c r="C53" s="330"/>
      <c r="D53" s="331"/>
      <c r="E53" s="164"/>
      <c r="F53" s="330"/>
    </row>
    <row r="54" spans="1:6" ht="14.25" x14ac:dyDescent="0.2">
      <c r="B54" s="332"/>
      <c r="C54" s="330">
        <v>11</v>
      </c>
      <c r="D54" s="331" t="s">
        <v>73</v>
      </c>
      <c r="E54" s="247"/>
      <c r="F54" s="164">
        <f>C54*E54</f>
        <v>0</v>
      </c>
    </row>
    <row r="55" spans="1:6" x14ac:dyDescent="0.2">
      <c r="B55" s="332"/>
      <c r="C55" s="330"/>
      <c r="D55" s="331"/>
      <c r="E55" s="164"/>
      <c r="F55" s="164"/>
    </row>
    <row r="56" spans="1:6" x14ac:dyDescent="0.2">
      <c r="A56" s="162">
        <f>COUNT($A$7:A55)+1</f>
        <v>11</v>
      </c>
      <c r="B56" s="329" t="s">
        <v>445</v>
      </c>
      <c r="C56" s="330"/>
      <c r="D56" s="331"/>
      <c r="E56" s="164"/>
      <c r="F56" s="164"/>
    </row>
    <row r="57" spans="1:6" ht="38.25" customHeight="1" x14ac:dyDescent="0.2">
      <c r="A57" s="162"/>
      <c r="B57" s="248" t="s">
        <v>704</v>
      </c>
      <c r="C57" s="330"/>
      <c r="D57" s="331"/>
      <c r="E57" s="164"/>
      <c r="F57" s="330"/>
    </row>
    <row r="58" spans="1:6" ht="14.25" x14ac:dyDescent="0.2">
      <c r="A58" s="162"/>
      <c r="B58" s="332"/>
      <c r="C58" s="330">
        <v>6</v>
      </c>
      <c r="D58" s="331" t="s">
        <v>83</v>
      </c>
      <c r="E58" s="247"/>
      <c r="F58" s="164">
        <f>C58*E58</f>
        <v>0</v>
      </c>
    </row>
    <row r="59" spans="1:6" x14ac:dyDescent="0.2">
      <c r="A59" s="162"/>
      <c r="B59" s="332"/>
      <c r="C59" s="330"/>
      <c r="D59" s="331"/>
      <c r="E59" s="164"/>
      <c r="F59" s="164"/>
    </row>
    <row r="60" spans="1:6" x14ac:dyDescent="0.2">
      <c r="A60" s="162">
        <f>COUNT($A$7:A59)+1</f>
        <v>12</v>
      </c>
      <c r="B60" s="329" t="s">
        <v>448</v>
      </c>
      <c r="C60" s="330"/>
      <c r="D60" s="331"/>
      <c r="E60" s="164"/>
      <c r="F60" s="330"/>
    </row>
    <row r="61" spans="1:6" ht="38.25" x14ac:dyDescent="0.2">
      <c r="A61" s="162"/>
      <c r="B61" s="248" t="s">
        <v>703</v>
      </c>
      <c r="C61" s="330"/>
      <c r="D61" s="331"/>
      <c r="E61" s="164"/>
      <c r="F61" s="330"/>
    </row>
    <row r="62" spans="1:6" x14ac:dyDescent="0.2">
      <c r="A62" s="162"/>
      <c r="B62" s="332"/>
      <c r="C62" s="330">
        <v>1</v>
      </c>
      <c r="D62" s="331" t="s">
        <v>0</v>
      </c>
      <c r="E62" s="247"/>
      <c r="F62" s="164">
        <f>C62*E62</f>
        <v>0</v>
      </c>
    </row>
    <row r="63" spans="1:6" x14ac:dyDescent="0.2">
      <c r="A63" s="162"/>
      <c r="B63" s="332"/>
      <c r="C63" s="330"/>
      <c r="D63" s="331"/>
      <c r="E63" s="164"/>
      <c r="F63" s="164"/>
    </row>
    <row r="64" spans="1:6" x14ac:dyDescent="0.2">
      <c r="A64" s="162">
        <f>COUNT($A$7:A63)+1</f>
        <v>13</v>
      </c>
      <c r="B64" s="329" t="s">
        <v>451</v>
      </c>
      <c r="C64" s="330"/>
      <c r="D64" s="331"/>
      <c r="E64" s="164"/>
      <c r="F64" s="164"/>
    </row>
    <row r="65" spans="1:6" ht="25.5" x14ac:dyDescent="0.2">
      <c r="B65" s="248" t="s">
        <v>452</v>
      </c>
      <c r="C65" s="330"/>
      <c r="D65" s="331"/>
      <c r="E65" s="164"/>
      <c r="F65" s="330"/>
    </row>
    <row r="66" spans="1:6" x14ac:dyDescent="0.2">
      <c r="B66" s="332"/>
      <c r="C66" s="330">
        <v>1</v>
      </c>
      <c r="D66" s="331" t="s">
        <v>0</v>
      </c>
      <c r="E66" s="247"/>
      <c r="F66" s="164">
        <f>C66*E66</f>
        <v>0</v>
      </c>
    </row>
    <row r="67" spans="1:6" x14ac:dyDescent="0.2">
      <c r="B67" s="332"/>
      <c r="C67" s="330"/>
      <c r="D67" s="331"/>
      <c r="E67" s="164"/>
      <c r="F67" s="164"/>
    </row>
    <row r="68" spans="1:6" x14ac:dyDescent="0.2">
      <c r="A68" s="162">
        <f>COUNT($A$7:A67)+1</f>
        <v>14</v>
      </c>
      <c r="B68" s="329" t="s">
        <v>93</v>
      </c>
      <c r="C68" s="330"/>
      <c r="D68" s="331"/>
      <c r="E68" s="330"/>
      <c r="F68" s="330"/>
    </row>
    <row r="69" spans="1:6" ht="38.25" x14ac:dyDescent="0.2">
      <c r="A69" s="119"/>
      <c r="B69" s="248" t="s">
        <v>683</v>
      </c>
      <c r="C69" s="348"/>
      <c r="D69" s="349">
        <v>0.1</v>
      </c>
      <c r="E69" s="330"/>
      <c r="F69" s="164">
        <f>SUM(F9:F68)*D69</f>
        <v>0</v>
      </c>
    </row>
    <row r="70" spans="1:6" x14ac:dyDescent="0.2">
      <c r="A70" s="350"/>
      <c r="C70" s="330"/>
      <c r="D70" s="331"/>
      <c r="E70" s="346"/>
      <c r="F70" s="330"/>
    </row>
    <row r="71" spans="1:6" ht="14.25" customHeight="1" thickBot="1" x14ac:dyDescent="0.3">
      <c r="A71" s="305"/>
      <c r="B71" s="306" t="s">
        <v>825</v>
      </c>
      <c r="C71" s="307"/>
      <c r="D71" s="308"/>
      <c r="E71" s="309"/>
      <c r="F71" s="309">
        <f>SUM(F9:F70)</f>
        <v>0</v>
      </c>
    </row>
    <row r="72" spans="1:6" ht="13.5" thickTop="1" x14ac:dyDescent="0.2">
      <c r="A72" s="121"/>
      <c r="C72" s="351"/>
      <c r="D72" s="352"/>
      <c r="E72" s="122"/>
      <c r="F72"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72"/>
  <sheetViews>
    <sheetView showZeros="0" zoomScaleNormal="100" zoomScaleSheetLayoutView="100" workbookViewId="0">
      <selection activeCell="E9" sqref="E9"/>
    </sheetView>
  </sheetViews>
  <sheetFormatPr defaultColWidth="9.140625" defaultRowHeight="12.75" x14ac:dyDescent="0.2"/>
  <cols>
    <col min="1" max="1" width="6.7109375" style="339" customWidth="1"/>
    <col min="2" max="2" width="37.7109375" style="132" customWidth="1"/>
    <col min="3" max="3" width="6.7109375" style="353" customWidth="1"/>
    <col min="4" max="4" width="6.7109375" style="304" customWidth="1"/>
    <col min="5" max="5" width="14.7109375" style="354" customWidth="1"/>
    <col min="6" max="6" width="14.7109375" style="353" customWidth="1"/>
    <col min="7" max="16384" width="9.140625" style="304"/>
  </cols>
  <sheetData>
    <row r="1" spans="1:7" s="322" customFormat="1" ht="15.75" x14ac:dyDescent="0.25">
      <c r="A1" s="317" t="s">
        <v>822</v>
      </c>
      <c r="B1" s="103" t="s">
        <v>461</v>
      </c>
      <c r="C1" s="318"/>
      <c r="D1" s="319"/>
      <c r="E1" s="320"/>
      <c r="F1" s="321"/>
    </row>
    <row r="2" spans="1:7" s="322" customFormat="1" ht="15.75" x14ac:dyDescent="0.25">
      <c r="A2" s="317" t="s">
        <v>823</v>
      </c>
      <c r="B2" s="103" t="s">
        <v>9</v>
      </c>
      <c r="C2" s="318"/>
      <c r="D2" s="319"/>
      <c r="E2" s="320"/>
      <c r="F2" s="321"/>
    </row>
    <row r="3" spans="1:7" s="322" customFormat="1" ht="15.75" x14ac:dyDescent="0.25">
      <c r="A3" s="323" t="s">
        <v>815</v>
      </c>
      <c r="B3" s="103" t="s">
        <v>790</v>
      </c>
      <c r="C3" s="318"/>
      <c r="D3" s="319"/>
      <c r="E3" s="320"/>
      <c r="F3" s="321"/>
    </row>
    <row r="4" spans="1:7" s="322" customFormat="1" ht="15.75" x14ac:dyDescent="0.25">
      <c r="A4" s="317"/>
      <c r="B4" s="103" t="s">
        <v>657</v>
      </c>
      <c r="C4" s="318"/>
      <c r="D4" s="319"/>
      <c r="E4" s="320"/>
      <c r="F4" s="321"/>
    </row>
    <row r="5" spans="1:7" ht="72.599999999999994" customHeight="1" thickBot="1" x14ac:dyDescent="0.25">
      <c r="A5" s="299" t="s">
        <v>463</v>
      </c>
      <c r="B5" s="300" t="s">
        <v>824</v>
      </c>
      <c r="C5" s="301" t="s">
        <v>465</v>
      </c>
      <c r="D5" s="301" t="s">
        <v>466</v>
      </c>
      <c r="E5" s="302" t="s">
        <v>585</v>
      </c>
      <c r="F5" s="302" t="s">
        <v>468</v>
      </c>
      <c r="G5" s="303"/>
    </row>
    <row r="6" spans="1:7" ht="13.5" thickTop="1" x14ac:dyDescent="0.2">
      <c r="A6" s="324">
        <v>1</v>
      </c>
      <c r="B6" s="325"/>
      <c r="C6" s="326"/>
      <c r="D6" s="327"/>
      <c r="E6" s="328"/>
      <c r="F6" s="326"/>
    </row>
    <row r="7" spans="1:7" x14ac:dyDescent="0.2">
      <c r="A7" s="162">
        <f>COUNT(A6+1)</f>
        <v>1</v>
      </c>
      <c r="B7" s="329" t="s">
        <v>418</v>
      </c>
      <c r="C7" s="330"/>
      <c r="D7" s="331"/>
      <c r="E7" s="164"/>
      <c r="F7" s="164"/>
    </row>
    <row r="8" spans="1:7" ht="51" x14ac:dyDescent="0.2">
      <c r="A8" s="162"/>
      <c r="B8" s="248" t="s">
        <v>767</v>
      </c>
      <c r="C8" s="330"/>
      <c r="D8" s="331"/>
      <c r="E8" s="164"/>
      <c r="F8" s="164"/>
    </row>
    <row r="9" spans="1:7" ht="14.25" x14ac:dyDescent="0.2">
      <c r="A9" s="162"/>
      <c r="B9" s="332"/>
      <c r="C9" s="330">
        <v>5</v>
      </c>
      <c r="D9" s="331" t="s">
        <v>83</v>
      </c>
      <c r="E9" s="247"/>
      <c r="F9" s="164">
        <f>C9*E9</f>
        <v>0</v>
      </c>
    </row>
    <row r="10" spans="1:7" x14ac:dyDescent="0.2">
      <c r="A10" s="162"/>
      <c r="B10" s="332"/>
      <c r="C10" s="330"/>
      <c r="D10" s="331"/>
      <c r="E10" s="164"/>
      <c r="F10" s="164"/>
    </row>
    <row r="11" spans="1:7" x14ac:dyDescent="0.2">
      <c r="A11" s="162">
        <f>COUNT($A$7:A9)+1</f>
        <v>2</v>
      </c>
      <c r="B11" s="329" t="s">
        <v>740</v>
      </c>
      <c r="C11" s="330"/>
      <c r="D11" s="331"/>
      <c r="E11" s="164"/>
      <c r="F11" s="330"/>
    </row>
    <row r="12" spans="1:7" ht="42" customHeight="1" x14ac:dyDescent="0.2">
      <c r="A12" s="162"/>
      <c r="B12" s="248" t="s">
        <v>739</v>
      </c>
      <c r="C12" s="330"/>
      <c r="D12" s="331"/>
      <c r="E12" s="164"/>
      <c r="F12" s="330"/>
    </row>
    <row r="13" spans="1:7" ht="14.25" x14ac:dyDescent="0.2">
      <c r="A13" s="162"/>
      <c r="B13" s="332"/>
      <c r="C13" s="330">
        <v>15</v>
      </c>
      <c r="D13" s="331" t="s">
        <v>80</v>
      </c>
      <c r="E13" s="247"/>
      <c r="F13" s="164">
        <f>C13*E13</f>
        <v>0</v>
      </c>
    </row>
    <row r="14" spans="1:7" x14ac:dyDescent="0.2">
      <c r="A14" s="162"/>
      <c r="B14" s="332"/>
      <c r="C14" s="330"/>
      <c r="D14" s="331"/>
      <c r="E14" s="164"/>
      <c r="F14" s="164"/>
    </row>
    <row r="15" spans="1:7" x14ac:dyDescent="0.2">
      <c r="A15" s="162">
        <f>COUNT($A$7:A14)+1</f>
        <v>3</v>
      </c>
      <c r="B15" s="334" t="s">
        <v>353</v>
      </c>
      <c r="C15" s="335"/>
      <c r="D15" s="336"/>
      <c r="E15" s="337"/>
      <c r="F15" s="335"/>
    </row>
    <row r="16" spans="1:7" ht="89.25" x14ac:dyDescent="0.2">
      <c r="A16" s="162"/>
      <c r="B16" s="248" t="s">
        <v>728</v>
      </c>
      <c r="C16" s="335"/>
      <c r="D16" s="336"/>
      <c r="E16" s="337"/>
      <c r="F16" s="335"/>
    </row>
    <row r="17" spans="1:6" x14ac:dyDescent="0.2">
      <c r="A17" s="162"/>
      <c r="B17" s="334" t="s">
        <v>731</v>
      </c>
      <c r="C17" s="335"/>
      <c r="D17" s="336"/>
      <c r="E17" s="337"/>
      <c r="F17" s="335"/>
    </row>
    <row r="18" spans="1:6" ht="25.5" x14ac:dyDescent="0.2">
      <c r="A18" s="162"/>
      <c r="B18" s="257" t="s">
        <v>730</v>
      </c>
      <c r="C18" s="256">
        <v>15</v>
      </c>
      <c r="D18" s="255" t="s">
        <v>80</v>
      </c>
      <c r="E18" s="249"/>
      <c r="F18" s="342">
        <f>C18*E18</f>
        <v>0</v>
      </c>
    </row>
    <row r="19" spans="1:6" ht="25.5" x14ac:dyDescent="0.2">
      <c r="A19" s="162"/>
      <c r="B19" s="257" t="s">
        <v>725</v>
      </c>
      <c r="C19" s="256">
        <v>15</v>
      </c>
      <c r="D19" s="255" t="s">
        <v>80</v>
      </c>
      <c r="E19" s="249"/>
      <c r="F19" s="342">
        <f>C19*E19</f>
        <v>0</v>
      </c>
    </row>
    <row r="20" spans="1:6" x14ac:dyDescent="0.2">
      <c r="A20" s="162"/>
      <c r="B20" s="332"/>
      <c r="C20" s="330"/>
      <c r="D20" s="331"/>
      <c r="E20" s="164"/>
      <c r="F20" s="164"/>
    </row>
    <row r="21" spans="1:6" x14ac:dyDescent="0.2">
      <c r="A21" s="162">
        <f>COUNT($A$7:A20)+1</f>
        <v>4</v>
      </c>
      <c r="B21" s="329" t="s">
        <v>378</v>
      </c>
      <c r="C21" s="330"/>
      <c r="D21" s="331"/>
      <c r="E21" s="164"/>
      <c r="F21" s="164"/>
    </row>
    <row r="22" spans="1:6" ht="25.5" x14ac:dyDescent="0.2">
      <c r="B22" s="248" t="s">
        <v>379</v>
      </c>
      <c r="C22" s="330"/>
      <c r="D22" s="331"/>
      <c r="E22" s="164"/>
      <c r="F22" s="330"/>
    </row>
    <row r="23" spans="1:6" ht="14.25" x14ac:dyDescent="0.2">
      <c r="B23" s="332"/>
      <c r="C23" s="330">
        <v>5</v>
      </c>
      <c r="D23" s="331" t="s">
        <v>80</v>
      </c>
      <c r="E23" s="247"/>
      <c r="F23" s="164">
        <f>C23*E23</f>
        <v>0</v>
      </c>
    </row>
    <row r="24" spans="1:6" x14ac:dyDescent="0.2">
      <c r="B24" s="332"/>
      <c r="C24" s="330"/>
      <c r="D24" s="331"/>
      <c r="E24" s="164"/>
      <c r="F24" s="164"/>
    </row>
    <row r="25" spans="1:6" x14ac:dyDescent="0.2">
      <c r="A25" s="162">
        <f>COUNT($A$7:A24)+1</f>
        <v>5</v>
      </c>
      <c r="B25" s="344" t="s">
        <v>434</v>
      </c>
      <c r="C25" s="335"/>
      <c r="D25" s="336"/>
      <c r="E25" s="337"/>
      <c r="F25" s="337"/>
    </row>
    <row r="26" spans="1:6" ht="51" x14ac:dyDescent="0.2">
      <c r="B26" s="248" t="s">
        <v>788</v>
      </c>
      <c r="C26" s="335"/>
      <c r="D26" s="336"/>
      <c r="E26" s="337"/>
      <c r="F26" s="337"/>
    </row>
    <row r="27" spans="1:6" ht="14.25" x14ac:dyDescent="0.2">
      <c r="B27" s="257" t="s">
        <v>713</v>
      </c>
      <c r="C27" s="335">
        <v>7</v>
      </c>
      <c r="D27" s="336" t="s">
        <v>73</v>
      </c>
      <c r="E27" s="251"/>
      <c r="F27" s="337">
        <f>C27*E27</f>
        <v>0</v>
      </c>
    </row>
    <row r="28" spans="1:6" ht="14.25" x14ac:dyDescent="0.2">
      <c r="B28" s="257" t="s">
        <v>712</v>
      </c>
      <c r="C28" s="335">
        <v>2</v>
      </c>
      <c r="D28" s="336" t="s">
        <v>73</v>
      </c>
      <c r="E28" s="251"/>
      <c r="F28" s="337">
        <f>C28*E28</f>
        <v>0</v>
      </c>
    </row>
    <row r="29" spans="1:6" x14ac:dyDescent="0.2">
      <c r="B29" s="257"/>
      <c r="C29" s="335"/>
      <c r="D29" s="336"/>
      <c r="E29" s="337"/>
      <c r="F29" s="337"/>
    </row>
    <row r="30" spans="1:6" x14ac:dyDescent="0.2">
      <c r="B30" s="257"/>
      <c r="C30" s="335"/>
      <c r="D30" s="336"/>
      <c r="E30" s="337"/>
      <c r="F30" s="337"/>
    </row>
    <row r="31" spans="1:6" x14ac:dyDescent="0.2">
      <c r="B31" s="257"/>
      <c r="C31" s="335"/>
      <c r="D31" s="336"/>
      <c r="E31" s="337"/>
      <c r="F31" s="337"/>
    </row>
    <row r="32" spans="1:6" x14ac:dyDescent="0.2">
      <c r="B32" s="257"/>
      <c r="C32" s="335"/>
      <c r="D32" s="336"/>
      <c r="E32" s="337"/>
      <c r="F32" s="337"/>
    </row>
    <row r="33" spans="1:6" x14ac:dyDescent="0.2">
      <c r="B33" s="257"/>
      <c r="C33" s="335"/>
      <c r="D33" s="336"/>
      <c r="E33" s="337"/>
      <c r="F33" s="337"/>
    </row>
    <row r="34" spans="1:6" x14ac:dyDescent="0.2">
      <c r="B34" s="257"/>
      <c r="C34" s="335"/>
      <c r="D34" s="336"/>
      <c r="E34" s="337"/>
      <c r="F34" s="337"/>
    </row>
    <row r="35" spans="1:6" x14ac:dyDescent="0.2">
      <c r="B35" s="257"/>
      <c r="C35" s="335"/>
      <c r="D35" s="336"/>
      <c r="E35" s="337"/>
      <c r="F35" s="337"/>
    </row>
    <row r="36" spans="1:6" x14ac:dyDescent="0.2">
      <c r="A36" s="162">
        <f>COUNT($A$7:A29)+1</f>
        <v>6</v>
      </c>
      <c r="B36" s="329" t="s">
        <v>437</v>
      </c>
      <c r="C36" s="335"/>
      <c r="D36" s="336"/>
      <c r="E36" s="337"/>
      <c r="F36" s="337"/>
    </row>
    <row r="37" spans="1:6" ht="76.5" x14ac:dyDescent="0.2">
      <c r="B37" s="248" t="s">
        <v>711</v>
      </c>
      <c r="C37" s="335"/>
      <c r="D37" s="336"/>
      <c r="E37" s="337"/>
      <c r="F37" s="337"/>
    </row>
    <row r="38" spans="1:6" ht="14.25" x14ac:dyDescent="0.2">
      <c r="B38" s="257"/>
      <c r="C38" s="335">
        <v>2</v>
      </c>
      <c r="D38" s="331" t="s">
        <v>73</v>
      </c>
      <c r="E38" s="247"/>
      <c r="F38" s="164">
        <f>C38*E38</f>
        <v>0</v>
      </c>
    </row>
    <row r="39" spans="1:6" x14ac:dyDescent="0.2">
      <c r="B39" s="248"/>
      <c r="C39" s="335"/>
      <c r="D39" s="331"/>
      <c r="E39" s="164"/>
      <c r="F39" s="164"/>
    </row>
    <row r="40" spans="1:6" x14ac:dyDescent="0.2">
      <c r="A40" s="162">
        <f>COUNT($A$7:A39)+1</f>
        <v>7</v>
      </c>
      <c r="B40" s="329" t="s">
        <v>441</v>
      </c>
      <c r="C40" s="335"/>
      <c r="D40" s="336"/>
      <c r="E40" s="337"/>
      <c r="F40" s="337"/>
    </row>
    <row r="41" spans="1:6" ht="63.75" x14ac:dyDescent="0.2">
      <c r="B41" s="248" t="s">
        <v>710</v>
      </c>
      <c r="C41" s="335"/>
      <c r="D41" s="336"/>
      <c r="E41" s="337"/>
      <c r="F41" s="337"/>
    </row>
    <row r="42" spans="1:6" ht="14.25" x14ac:dyDescent="0.2">
      <c r="B42" s="257"/>
      <c r="C42" s="335">
        <v>2</v>
      </c>
      <c r="D42" s="331" t="s">
        <v>73</v>
      </c>
      <c r="E42" s="247"/>
      <c r="F42" s="164">
        <f>C42*E42</f>
        <v>0</v>
      </c>
    </row>
    <row r="43" spans="1:6" x14ac:dyDescent="0.2">
      <c r="B43" s="257"/>
      <c r="C43" s="335"/>
      <c r="D43" s="336"/>
      <c r="E43" s="337"/>
      <c r="F43" s="337"/>
    </row>
    <row r="44" spans="1:6" x14ac:dyDescent="0.2">
      <c r="A44" s="162">
        <f>COUNT($A$7:A43)+1</f>
        <v>8</v>
      </c>
      <c r="B44" s="329" t="s">
        <v>709</v>
      </c>
      <c r="C44" s="330"/>
      <c r="D44" s="331"/>
      <c r="E44" s="164"/>
      <c r="F44" s="164"/>
    </row>
    <row r="45" spans="1:6" ht="76.5" x14ac:dyDescent="0.2">
      <c r="B45" s="248" t="s">
        <v>787</v>
      </c>
      <c r="C45" s="330"/>
      <c r="D45" s="331"/>
      <c r="E45" s="164"/>
      <c r="F45" s="164"/>
    </row>
    <row r="46" spans="1:6" ht="14.25" x14ac:dyDescent="0.2">
      <c r="B46" s="332"/>
      <c r="C46" s="330">
        <v>2</v>
      </c>
      <c r="D46" s="331" t="s">
        <v>73</v>
      </c>
      <c r="E46" s="247"/>
      <c r="F46" s="164">
        <f>C46*E46</f>
        <v>0</v>
      </c>
    </row>
    <row r="47" spans="1:6" x14ac:dyDescent="0.2">
      <c r="B47" s="257"/>
      <c r="C47" s="335"/>
      <c r="D47" s="336"/>
      <c r="E47" s="337"/>
      <c r="F47" s="337"/>
    </row>
    <row r="48" spans="1:6" x14ac:dyDescent="0.2">
      <c r="A48" s="162">
        <f>COUNT($A$7:A47)+1</f>
        <v>9</v>
      </c>
      <c r="B48" s="329" t="s">
        <v>707</v>
      </c>
      <c r="C48" s="330"/>
      <c r="D48" s="331"/>
      <c r="E48" s="164"/>
      <c r="F48" s="330"/>
    </row>
    <row r="49" spans="1:6" ht="63.75" x14ac:dyDescent="0.2">
      <c r="B49" s="248" t="s">
        <v>706</v>
      </c>
      <c r="C49" s="330"/>
      <c r="D49" s="331"/>
      <c r="E49" s="164"/>
      <c r="F49" s="330"/>
    </row>
    <row r="50" spans="1:6" ht="14.25" x14ac:dyDescent="0.2">
      <c r="B50" s="332"/>
      <c r="C50" s="330">
        <v>3</v>
      </c>
      <c r="D50" s="331" t="s">
        <v>73</v>
      </c>
      <c r="E50" s="247"/>
      <c r="F50" s="164">
        <f>C50*E50</f>
        <v>0</v>
      </c>
    </row>
    <row r="51" spans="1:6" x14ac:dyDescent="0.2">
      <c r="B51" s="332"/>
      <c r="C51" s="330"/>
      <c r="D51" s="331"/>
      <c r="E51" s="164"/>
      <c r="F51" s="164"/>
    </row>
    <row r="52" spans="1:6" x14ac:dyDescent="0.2">
      <c r="A52" s="162">
        <f>COUNT($A$7:A51)+1</f>
        <v>10</v>
      </c>
      <c r="B52" s="329" t="s">
        <v>380</v>
      </c>
      <c r="C52" s="330"/>
      <c r="D52" s="331"/>
      <c r="E52" s="164"/>
      <c r="F52" s="164"/>
    </row>
    <row r="53" spans="1:6" ht="38.25" x14ac:dyDescent="0.2">
      <c r="B53" s="248" t="s">
        <v>705</v>
      </c>
      <c r="C53" s="330"/>
      <c r="D53" s="331"/>
      <c r="E53" s="164"/>
      <c r="F53" s="330"/>
    </row>
    <row r="54" spans="1:6" ht="14.25" x14ac:dyDescent="0.2">
      <c r="B54" s="332"/>
      <c r="C54" s="330">
        <v>9</v>
      </c>
      <c r="D54" s="331" t="s">
        <v>73</v>
      </c>
      <c r="E54" s="247"/>
      <c r="F54" s="164">
        <f>C54*E54</f>
        <v>0</v>
      </c>
    </row>
    <row r="55" spans="1:6" x14ac:dyDescent="0.2">
      <c r="B55" s="332"/>
      <c r="C55" s="330"/>
      <c r="D55" s="331"/>
      <c r="E55" s="164"/>
      <c r="F55" s="164"/>
    </row>
    <row r="56" spans="1:6" x14ac:dyDescent="0.2">
      <c r="A56" s="162">
        <f>COUNT($A$7:A55)+1</f>
        <v>11</v>
      </c>
      <c r="B56" s="329" t="s">
        <v>445</v>
      </c>
      <c r="C56" s="330"/>
      <c r="D56" s="331"/>
      <c r="E56" s="164"/>
      <c r="F56" s="164"/>
    </row>
    <row r="57" spans="1:6" ht="36.75" customHeight="1" x14ac:dyDescent="0.2">
      <c r="A57" s="162"/>
      <c r="B57" s="248" t="s">
        <v>704</v>
      </c>
      <c r="C57" s="330"/>
      <c r="D57" s="331"/>
      <c r="E57" s="164"/>
      <c r="F57" s="330"/>
    </row>
    <row r="58" spans="1:6" ht="14.25" x14ac:dyDescent="0.2">
      <c r="A58" s="162"/>
      <c r="B58" s="332"/>
      <c r="C58" s="330">
        <v>5</v>
      </c>
      <c r="D58" s="331" t="s">
        <v>83</v>
      </c>
      <c r="E58" s="247"/>
      <c r="F58" s="164">
        <f>C58*E58</f>
        <v>0</v>
      </c>
    </row>
    <row r="59" spans="1:6" x14ac:dyDescent="0.2">
      <c r="A59" s="162"/>
      <c r="B59" s="332"/>
      <c r="C59" s="330"/>
      <c r="D59" s="331"/>
      <c r="E59" s="164"/>
      <c r="F59" s="164"/>
    </row>
    <row r="60" spans="1:6" x14ac:dyDescent="0.2">
      <c r="A60" s="162">
        <f>COUNT($A$7:A59)+1</f>
        <v>12</v>
      </c>
      <c r="B60" s="329" t="s">
        <v>448</v>
      </c>
      <c r="C60" s="330"/>
      <c r="D60" s="331"/>
      <c r="E60" s="164"/>
      <c r="F60" s="330"/>
    </row>
    <row r="61" spans="1:6" ht="38.25" x14ac:dyDescent="0.2">
      <c r="A61" s="162"/>
      <c r="B61" s="248" t="s">
        <v>703</v>
      </c>
      <c r="C61" s="330"/>
      <c r="D61" s="331"/>
      <c r="E61" s="164"/>
      <c r="F61" s="330"/>
    </row>
    <row r="62" spans="1:6" x14ac:dyDescent="0.2">
      <c r="A62" s="162"/>
      <c r="B62" s="332"/>
      <c r="C62" s="330">
        <v>1</v>
      </c>
      <c r="D62" s="331" t="s">
        <v>0</v>
      </c>
      <c r="E62" s="247"/>
      <c r="F62" s="164">
        <f>C62*E62</f>
        <v>0</v>
      </c>
    </row>
    <row r="63" spans="1:6" x14ac:dyDescent="0.2">
      <c r="A63" s="162"/>
      <c r="B63" s="332"/>
      <c r="C63" s="330"/>
      <c r="D63" s="331"/>
      <c r="E63" s="164"/>
      <c r="F63" s="164"/>
    </row>
    <row r="64" spans="1:6" x14ac:dyDescent="0.2">
      <c r="A64" s="162">
        <f>COUNT($A$7:A63)+1</f>
        <v>13</v>
      </c>
      <c r="B64" s="329" t="s">
        <v>451</v>
      </c>
      <c r="C64" s="330"/>
      <c r="D64" s="331"/>
      <c r="E64" s="164"/>
      <c r="F64" s="164"/>
    </row>
    <row r="65" spans="1:6" ht="25.5" x14ac:dyDescent="0.2">
      <c r="B65" s="248" t="s">
        <v>452</v>
      </c>
      <c r="C65" s="330"/>
      <c r="D65" s="331"/>
      <c r="E65" s="164"/>
      <c r="F65" s="330"/>
    </row>
    <row r="66" spans="1:6" x14ac:dyDescent="0.2">
      <c r="B66" s="332"/>
      <c r="C66" s="330">
        <v>1</v>
      </c>
      <c r="D66" s="331" t="s">
        <v>0</v>
      </c>
      <c r="E66" s="247"/>
      <c r="F66" s="164">
        <f>C66*E66</f>
        <v>0</v>
      </c>
    </row>
    <row r="67" spans="1:6" x14ac:dyDescent="0.2">
      <c r="B67" s="332"/>
      <c r="C67" s="330"/>
      <c r="D67" s="331"/>
      <c r="E67" s="164"/>
      <c r="F67" s="164"/>
    </row>
    <row r="68" spans="1:6" x14ac:dyDescent="0.2">
      <c r="A68" s="162">
        <f>COUNT($A$7:A67)+1</f>
        <v>14</v>
      </c>
      <c r="B68" s="329" t="s">
        <v>93</v>
      </c>
      <c r="C68" s="330"/>
      <c r="D68" s="331"/>
      <c r="E68" s="330"/>
      <c r="F68" s="330"/>
    </row>
    <row r="69" spans="1:6" ht="38.25" x14ac:dyDescent="0.2">
      <c r="A69" s="119"/>
      <c r="B69" s="248" t="s">
        <v>683</v>
      </c>
      <c r="C69" s="348"/>
      <c r="D69" s="349">
        <v>0.1</v>
      </c>
      <c r="E69" s="330"/>
      <c r="F69" s="164">
        <f>SUM(F9:F68)*D69</f>
        <v>0</v>
      </c>
    </row>
    <row r="70" spans="1:6" x14ac:dyDescent="0.2">
      <c r="A70" s="350"/>
      <c r="C70" s="330"/>
      <c r="D70" s="331"/>
      <c r="E70" s="346"/>
      <c r="F70" s="330"/>
    </row>
    <row r="71" spans="1:6" ht="14.25" customHeight="1" thickBot="1" x14ac:dyDescent="0.3">
      <c r="A71" s="305"/>
      <c r="B71" s="306" t="s">
        <v>825</v>
      </c>
      <c r="C71" s="307"/>
      <c r="D71" s="308"/>
      <c r="E71" s="309"/>
      <c r="F71" s="309">
        <f>SUM(F9:F70)</f>
        <v>0</v>
      </c>
    </row>
    <row r="72" spans="1:6" ht="13.5" thickTop="1" x14ac:dyDescent="0.2">
      <c r="A72" s="121"/>
      <c r="C72" s="351"/>
      <c r="D72" s="352"/>
      <c r="E72" s="122"/>
      <c r="F72" s="351"/>
    </row>
  </sheetData>
  <sheetProtection password="CFB7" sheet="1" objects="1" scenarios="1"/>
  <pageMargins left="0.70866141732283472" right="0.70866141732283472" top="0.74803149606299213" bottom="0.74803149606299213" header="0.31496062992125984" footer="0.31496062992125984"/>
  <pageSetup paperSize="9" orientation="portrait" r:id="rId1"/>
  <headerFooter>
    <oddHeader>&amp;LJPE-SIR-252/18</oddHeader>
    <oddFooter>&amp;C&amp;P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38</vt:i4>
      </vt:variant>
      <vt:variant>
        <vt:lpstr>Imenovani obsegi</vt:lpstr>
      </vt:variant>
      <vt:variant>
        <vt:i4>19</vt:i4>
      </vt:variant>
    </vt:vector>
  </HeadingPairs>
  <TitlesOfParts>
    <vt:vector size="57" baseType="lpstr">
      <vt:lpstr>REKAPITULACIJA</vt:lpstr>
      <vt:lpstr>REKAPITULACIJA 1 SKLOP</vt:lpstr>
      <vt:lpstr>N-24000_GD</vt:lpstr>
      <vt:lpstr>N-25000_GD</vt:lpstr>
      <vt:lpstr>S 1639 GD</vt:lpstr>
      <vt:lpstr>N-24041_GD</vt:lpstr>
      <vt:lpstr>N-24020_GD</vt:lpstr>
      <vt:lpstr>P 30918_GD</vt:lpstr>
      <vt:lpstr>P 362_GD</vt:lpstr>
      <vt:lpstr>P 13566_GD</vt:lpstr>
      <vt:lpstr>P 17429_GD</vt:lpstr>
      <vt:lpstr>P 20431_GD</vt:lpstr>
      <vt:lpstr>P 4692_GD</vt:lpstr>
      <vt:lpstr>P 33453_GD</vt:lpstr>
      <vt:lpstr>P 11925_GD</vt:lpstr>
      <vt:lpstr>REKAPITULACIJA 2 SKLOP</vt:lpstr>
      <vt:lpstr>REKAPITULACIJA_JA293</vt:lpstr>
      <vt:lpstr>JA 293</vt:lpstr>
      <vt:lpstr>tip 3</vt:lpstr>
      <vt:lpstr>tip 8</vt:lpstr>
      <vt:lpstr>REKAPITULACIJA_JA666</vt:lpstr>
      <vt:lpstr>JA 666</vt:lpstr>
      <vt:lpstr>tip5</vt:lpstr>
      <vt:lpstr>tip 6</vt:lpstr>
      <vt:lpstr>REKAPITULACIJA_JA733</vt:lpstr>
      <vt:lpstr>JA 733</vt:lpstr>
      <vt:lpstr>tip2</vt:lpstr>
      <vt:lpstr>tip3</vt:lpstr>
      <vt:lpstr>REKAPITULACIJA_JA753</vt:lpstr>
      <vt:lpstr>JA 753</vt:lpstr>
      <vt:lpstr>tip3 (2)</vt:lpstr>
      <vt:lpstr>tip5 (2)</vt:lpstr>
      <vt:lpstr>REKAPITULACIJA_JA29</vt:lpstr>
      <vt:lpstr>JA 29</vt:lpstr>
      <vt:lpstr>tip2 (2)</vt:lpstr>
      <vt:lpstr>tip8</vt:lpstr>
      <vt:lpstr>REKAPITULACIJA 3 SKLOP</vt:lpstr>
      <vt:lpstr>RS17 GD</vt:lpstr>
      <vt:lpstr>'RS17 GD'!Področje_tiskanja</vt:lpstr>
      <vt:lpstr>'JA 29'!Tiskanje_naslovov</vt:lpstr>
      <vt:lpstr>'JA 293'!Tiskanje_naslovov</vt:lpstr>
      <vt:lpstr>'JA 666'!Tiskanje_naslovov</vt:lpstr>
      <vt:lpstr>'JA 733'!Tiskanje_naslovov</vt:lpstr>
      <vt:lpstr>'JA 753'!Tiskanje_naslovov</vt:lpstr>
      <vt:lpstr>'N-24000_GD'!Tiskanje_naslovov</vt:lpstr>
      <vt:lpstr>'N-24020_GD'!Tiskanje_naslovov</vt:lpstr>
      <vt:lpstr>'N-24041_GD'!Tiskanje_naslovov</vt:lpstr>
      <vt:lpstr>'N-25000_GD'!Tiskanje_naslovov</vt:lpstr>
      <vt:lpstr>'P 11925_GD'!Tiskanje_naslovov</vt:lpstr>
      <vt:lpstr>'P 13566_GD'!Tiskanje_naslovov</vt:lpstr>
      <vt:lpstr>'P 17429_GD'!Tiskanje_naslovov</vt:lpstr>
      <vt:lpstr>'P 20431_GD'!Tiskanje_naslovov</vt:lpstr>
      <vt:lpstr>'P 30918_GD'!Tiskanje_naslovov</vt:lpstr>
      <vt:lpstr>'P 33453_GD'!Tiskanje_naslovov</vt:lpstr>
      <vt:lpstr>'P 362_GD'!Tiskanje_naslovov</vt:lpstr>
      <vt:lpstr>'P 4692_GD'!Tiskanje_naslovov</vt:lpstr>
      <vt:lpstr>'S 1639 GD'!Tiskanje_naslovov</vt:lpstr>
    </vt:vector>
  </TitlesOfParts>
  <Company>Tega d.o.o.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dc:creator>
  <cp:lastModifiedBy>test</cp:lastModifiedBy>
  <cp:lastPrinted>2018-08-09T06:28:00Z</cp:lastPrinted>
  <dcterms:created xsi:type="dcterms:W3CDTF">2004-06-02T07:47:26Z</dcterms:created>
  <dcterms:modified xsi:type="dcterms:W3CDTF">2018-08-09T06:31:55Z</dcterms:modified>
</cp:coreProperties>
</file>